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65" windowHeight="7710"/>
  </bookViews>
  <sheets>
    <sheet name="01.01.19  " sheetId="15" r:id="rId1"/>
  </sheets>
  <definedNames>
    <definedName name="_xlnm.Print_Area" localSheetId="0">'01.01.19  '!$A$1:$G$152</definedName>
  </definedNames>
  <calcPr calcId="125725"/>
</workbook>
</file>

<file path=xl/calcChain.xml><?xml version="1.0" encoding="utf-8"?>
<calcChain xmlns="http://schemas.openxmlformats.org/spreadsheetml/2006/main">
  <c r="C82" i="15"/>
  <c r="F58"/>
  <c r="E58"/>
  <c r="D58"/>
  <c r="C58"/>
  <c r="D111"/>
  <c r="D110"/>
  <c r="E111"/>
  <c r="F111"/>
  <c r="C110"/>
  <c r="E110"/>
  <c r="F110"/>
  <c r="D131"/>
  <c r="E131"/>
  <c r="F131"/>
  <c r="D95"/>
  <c r="E95"/>
  <c r="F95"/>
  <c r="C95"/>
  <c r="D39" l="1"/>
  <c r="E39"/>
  <c r="F39"/>
  <c r="C39"/>
  <c r="C40"/>
  <c r="D13"/>
  <c r="E13"/>
  <c r="F13"/>
  <c r="D21"/>
  <c r="E21"/>
  <c r="F21"/>
  <c r="C21"/>
  <c r="C13"/>
  <c r="C132"/>
  <c r="F18" l="1"/>
  <c r="C43" l="1"/>
  <c r="C42"/>
  <c r="C41"/>
  <c r="C131"/>
  <c r="C134" s="1"/>
  <c r="C138" s="1"/>
  <c r="C25"/>
  <c r="C20"/>
  <c r="F134"/>
  <c r="F138" s="1"/>
  <c r="E134"/>
  <c r="E138" s="1"/>
  <c r="D134"/>
  <c r="D138" s="1"/>
  <c r="F127"/>
  <c r="F137" s="1"/>
  <c r="F135" s="1"/>
  <c r="E127"/>
  <c r="E137" s="1"/>
  <c r="E135" s="1"/>
  <c r="D127"/>
  <c r="D137" s="1"/>
  <c r="C127"/>
  <c r="C137" s="1"/>
  <c r="F118"/>
  <c r="F122" s="1"/>
  <c r="C118"/>
  <c r="C122" s="1"/>
  <c r="E118"/>
  <c r="E122" s="1"/>
  <c r="D118"/>
  <c r="D122" s="1"/>
  <c r="F113"/>
  <c r="F121" s="1"/>
  <c r="D113"/>
  <c r="D121" s="1"/>
  <c r="C111"/>
  <c r="C113" s="1"/>
  <c r="C121" s="1"/>
  <c r="E113"/>
  <c r="E121" s="1"/>
  <c r="F102"/>
  <c r="F106" s="1"/>
  <c r="E102"/>
  <c r="E106" s="1"/>
  <c r="D102"/>
  <c r="D106" s="1"/>
  <c r="C102"/>
  <c r="C106" s="1"/>
  <c r="C90"/>
  <c r="F88"/>
  <c r="F92" s="1"/>
  <c r="F105" s="1"/>
  <c r="E88"/>
  <c r="E92" s="1"/>
  <c r="E105" s="1"/>
  <c r="D88"/>
  <c r="D92" s="1"/>
  <c r="D105" s="1"/>
  <c r="C88"/>
  <c r="C92" s="1"/>
  <c r="C105" s="1"/>
  <c r="F86"/>
  <c r="F104" s="1"/>
  <c r="F143" s="1"/>
  <c r="E86"/>
  <c r="E104" s="1"/>
  <c r="D86"/>
  <c r="D104" s="1"/>
  <c r="F82"/>
  <c r="E82"/>
  <c r="D82"/>
  <c r="C86"/>
  <c r="C104" s="1"/>
  <c r="E74"/>
  <c r="E78" s="1"/>
  <c r="D74"/>
  <c r="D78" s="1"/>
  <c r="D75" s="1"/>
  <c r="C74"/>
  <c r="C78" s="1"/>
  <c r="C75" s="1"/>
  <c r="F74"/>
  <c r="F78" s="1"/>
  <c r="F44"/>
  <c r="F48" s="1"/>
  <c r="E44"/>
  <c r="E48" s="1"/>
  <c r="D44"/>
  <c r="D48" s="1"/>
  <c r="F35"/>
  <c r="F47" s="1"/>
  <c r="E35"/>
  <c r="E47" s="1"/>
  <c r="D35"/>
  <c r="D47" s="1"/>
  <c r="C35"/>
  <c r="C47" s="1"/>
  <c r="F26"/>
  <c r="F30" s="1"/>
  <c r="D26"/>
  <c r="D30" s="1"/>
  <c r="E24"/>
  <c r="E26" s="1"/>
  <c r="E30" s="1"/>
  <c r="C19"/>
  <c r="D144" l="1"/>
  <c r="D135"/>
  <c r="E144"/>
  <c r="E75"/>
  <c r="E145"/>
  <c r="F75"/>
  <c r="F145"/>
  <c r="F103"/>
  <c r="F144"/>
  <c r="F119"/>
  <c r="E119"/>
  <c r="C119"/>
  <c r="C44"/>
  <c r="C48" s="1"/>
  <c r="C135"/>
  <c r="C26"/>
  <c r="C30" s="1"/>
  <c r="F27"/>
  <c r="F45"/>
  <c r="D145"/>
  <c r="D27"/>
  <c r="E45"/>
  <c r="E27"/>
  <c r="D45"/>
  <c r="E143"/>
  <c r="E103"/>
  <c r="C144"/>
  <c r="C45"/>
  <c r="C143"/>
  <c r="C103"/>
  <c r="D143"/>
  <c r="D103"/>
  <c r="D119"/>
  <c r="F142" l="1"/>
  <c r="D142"/>
  <c r="E142"/>
  <c r="C145"/>
  <c r="C142" s="1"/>
  <c r="C27"/>
</calcChain>
</file>

<file path=xl/sharedStrings.xml><?xml version="1.0" encoding="utf-8"?>
<sst xmlns="http://schemas.openxmlformats.org/spreadsheetml/2006/main" count="217" uniqueCount="106">
  <si>
    <t>№ п/п</t>
  </si>
  <si>
    <t>Наименование мероприятия</t>
  </si>
  <si>
    <t>С начала реализации программы</t>
  </si>
  <si>
    <t>Информация</t>
  </si>
  <si>
    <t>об освоении финансовых средств по реализации</t>
  </si>
  <si>
    <t>Данилова И.В.</t>
  </si>
  <si>
    <t>Скоробогатова Л.А.</t>
  </si>
  <si>
    <t>Симакова Г.Г.</t>
  </si>
  <si>
    <t>Организация и проведение августовской конференции педагогических работников</t>
  </si>
  <si>
    <t>Конкурс "Лучший детский сад Заринска"</t>
  </si>
  <si>
    <t>Социальная поддержка молодых специалистов</t>
  </si>
  <si>
    <t>Возмещение затрат образовательным учреждениям за присмотр и уход за детьми - сиротами и детьми, оставшимися без попечения родителей, детьми -инвалидами</t>
  </si>
  <si>
    <t>Городской конкурс "Заринские звездочки"</t>
  </si>
  <si>
    <t>Городская спартакиада среди детей дошкольного возраста</t>
  </si>
  <si>
    <t>Конкурс "Юный исследователь"</t>
  </si>
  <si>
    <t>Общеобразовательные учреждения</t>
  </si>
  <si>
    <t>Проведение ежегодных ремонтных работ, капитального ремонта, реконструкций отдельных помещений и сооружений в том числе:</t>
  </si>
  <si>
    <t>Воспитатель года Заринска</t>
  </si>
  <si>
    <t>Самый классный классный</t>
  </si>
  <si>
    <t>Педагогический дебют</t>
  </si>
  <si>
    <t>Участ. воспит. в краев., всерос. конкур.</t>
  </si>
  <si>
    <t>Чествование выпуск. оконч. школу с золот. медалью</t>
  </si>
  <si>
    <t>Поощрение уч-ся и учителей за работу с одарёнными детьми</t>
  </si>
  <si>
    <t>Проведение курсов</t>
  </si>
  <si>
    <t>Санаторно-курортное лечение педагогов</t>
  </si>
  <si>
    <t>Соц.поддержка студентов пед. вузов</t>
  </si>
  <si>
    <t>Учебники</t>
  </si>
  <si>
    <t>Организация предоставления общедоступного  и бесплатного  дошкольного образования</t>
  </si>
  <si>
    <t>Организация предоставления общедоступного  и бесплатного начального общего, основного общего, среднего общего образования</t>
  </si>
  <si>
    <t>Организация предоставления общедоступного  и бесплатного  дополнительного образования</t>
  </si>
  <si>
    <t>Источник финансирования</t>
  </si>
  <si>
    <t>т. 43376</t>
  </si>
  <si>
    <t>т. 42512</t>
  </si>
  <si>
    <t>т. 43478</t>
  </si>
  <si>
    <t>Замер сопротивления изоляции</t>
  </si>
  <si>
    <t>Подпрограмма "Развитие дошкольного образования в городе Заринске"</t>
  </si>
  <si>
    <t>Учитель года Заринска</t>
  </si>
  <si>
    <t>Итого городской бюджет</t>
  </si>
  <si>
    <t>(Краевой бюджет)</t>
  </si>
  <si>
    <t>Компенсапция части родительской платы за присмотр и уход за детьми, осваивающими образовательные программы дошкольного образования в образовательных учреждениях</t>
  </si>
  <si>
    <t>Оснащение образовательных учреждений современным оборудованием в соответствии с ФГОС ДО (спортивное оборудование, компьютерно-программное обеспечение)</t>
  </si>
  <si>
    <t>Приобретение технологического оборудования</t>
  </si>
  <si>
    <t>Итого краевой  бюджет</t>
  </si>
  <si>
    <t>(Городской бюджет)</t>
  </si>
  <si>
    <t>ИТОГО</t>
  </si>
  <si>
    <t>Краевой бюджет</t>
  </si>
  <si>
    <t>Городской бюджет</t>
  </si>
  <si>
    <t>Городской бюжет</t>
  </si>
  <si>
    <t>ГБ</t>
  </si>
  <si>
    <t>КБ</t>
  </si>
  <si>
    <t>Подпрограмма "Комплексная безопасность образовательных учреждений и охраны здоровья детей"</t>
  </si>
  <si>
    <t xml:space="preserve">Подпрограмма "КАДРЫ"  </t>
  </si>
  <si>
    <t>Федеральный бюджет</t>
  </si>
  <si>
    <t>Подпрограмма "Инфраструктура образовательных учреждений"</t>
  </si>
  <si>
    <t>Дошкольные образовательные учреждения</t>
  </si>
  <si>
    <t>Учреждение дополнительного образования детей</t>
  </si>
  <si>
    <t>Подпрограмма "Обеспечение доступности и качества дошкольного, начального общего, основного общего, среднего общего и дополнительного образования"</t>
  </si>
  <si>
    <t>Итого краевой бюджет</t>
  </si>
  <si>
    <t>Итого городской  бюджет</t>
  </si>
  <si>
    <t>Подпрограмма "Социальная поддержка детей дошкольного и школьного возраста"</t>
  </si>
  <si>
    <t>Питание</t>
  </si>
  <si>
    <t>(Городской  бюджет)</t>
  </si>
  <si>
    <t>Акция "Соберём детей в школу"</t>
  </si>
  <si>
    <t>Новогодние подарки</t>
  </si>
  <si>
    <t>Всего финансовых затрат:</t>
  </si>
  <si>
    <t>муниципальной программы</t>
  </si>
  <si>
    <t>"Развитие образования в городе Заринске" на 2017-2019 годы</t>
  </si>
  <si>
    <t>Профильная смена "Безопасное колесо"</t>
  </si>
  <si>
    <t>Мебель</t>
  </si>
  <si>
    <t>(Федеральный бюджет)</t>
  </si>
  <si>
    <t>Учреждение дополнительного образования детей  (в рамках программы "Доступная среда в Алтайском крае" на 2016-2020 годы</t>
  </si>
  <si>
    <t>Итого федеральный бюджет</t>
  </si>
  <si>
    <t>Торопова С.С.</t>
  </si>
  <si>
    <t xml:space="preserve">т. 42312 </t>
  </si>
  <si>
    <t>ФБ</t>
  </si>
  <si>
    <t>План  всего по программе, тыс. руб.</t>
  </si>
  <si>
    <t>Приобретение мебели и оборудования (открытие новой группы ДОУ 7)</t>
  </si>
  <si>
    <t>с 01.01.2018 года по 31.12.2018 года</t>
  </si>
  <si>
    <t>Испытание наружных пожарных лестниц</t>
  </si>
  <si>
    <t>Дошкольные образовательные учреждения (ДОУ № 7, рем.кровл,открытие группы)</t>
  </si>
  <si>
    <t>Организация предоставления общедоступного  и бесплатного  дополнительного образования (в том числе дотация  0,00 р.)</t>
  </si>
  <si>
    <t xml:space="preserve">План 12 месяцев </t>
  </si>
  <si>
    <t>Профинансировано 12 месяцев</t>
  </si>
  <si>
    <t>Кассовый расход 12 месяцев</t>
  </si>
  <si>
    <t>Город. олимпиада школьников</t>
  </si>
  <si>
    <t xml:space="preserve">Обслуживание и проведение регламентно-предительных работ АПС
</t>
  </si>
  <si>
    <t>Обслуживание и проведение регламентно-предительных работ КТС(кнопки тревожной сигнализации)</t>
  </si>
  <si>
    <t>Ремонт и наладка АПС</t>
  </si>
  <si>
    <t>Ремонт и установка ограждения территории ОУ</t>
  </si>
  <si>
    <t>Заправка и приобретение огнетушителей</t>
  </si>
  <si>
    <t>Огнезащитная пропитка деревянных конструкций здания, сцены и занавеса в актовом зале</t>
  </si>
  <si>
    <t>Устройство путей эвакуации. Замена электропроводки. Установка противопожарных сертифицированных дверей</t>
  </si>
  <si>
    <t>Проведение  контроля качества  огнезащитной пропитки конструкций из древесины</t>
  </si>
  <si>
    <t xml:space="preserve">Обучение по  ППБ и электробезопасности
</t>
  </si>
  <si>
    <t>Обслуживание  и ремонт системы видеонаблюдения</t>
  </si>
  <si>
    <t>Монтаж заземляющего устройства  ВРУ (вводное распределительное устройство)</t>
  </si>
  <si>
    <t>Ремонт противопожарных шлангов и кранов</t>
  </si>
  <si>
    <t>Перераспределение нагрузки по фазам в электрощитовых</t>
  </si>
  <si>
    <t>Приобретение и установка системы видеонаблюдения</t>
  </si>
  <si>
    <t>Приобретение и установка электрощитков, замена электрощитков группового освещения</t>
  </si>
  <si>
    <t>Приобретение планов  эвакуации людей</t>
  </si>
  <si>
    <t>Приобретение наглядных пособий по ППБ</t>
  </si>
  <si>
    <t>Монтаж системы АПС в овощехранилище</t>
  </si>
  <si>
    <t>Установка систем контроля управления доступом с дверью(без двери)</t>
  </si>
  <si>
    <t xml:space="preserve">Городской бюджет </t>
  </si>
  <si>
    <t>Возмещение  50-процентной стоимости затрат  на проезд  к месту учёбы и обратно обучающимся из малообеспеченных семей муниципального бюджетного общеобразовательного учреждения средней общеобразовательной школы № 1 города Заринска</t>
  </si>
</sst>
</file>

<file path=xl/styles.xml><?xml version="1.0" encoding="utf-8"?>
<styleSheet xmlns="http://schemas.openxmlformats.org/spreadsheetml/2006/main">
  <numFmts count="1">
    <numFmt numFmtId="164" formatCode="#,##0.00000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164" fontId="4" fillId="0" borderId="0" xfId="0" applyNumberFormat="1" applyFont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8" fillId="0" borderId="0" xfId="0" applyNumberFormat="1" applyFont="1"/>
    <xf numFmtId="164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5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vertical="center"/>
    </xf>
    <xf numFmtId="0" fontId="4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3" fillId="6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3" fillId="5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left" vertical="center"/>
    </xf>
    <xf numFmtId="164" fontId="4" fillId="2" borderId="0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4" fontId="3" fillId="5" borderId="0" xfId="0" applyNumberFormat="1" applyFont="1" applyFill="1" applyAlignment="1">
      <alignment horizontal="left" vertical="center"/>
    </xf>
    <xf numFmtId="164" fontId="3" fillId="0" borderId="0" xfId="1" applyNumberFormat="1" applyFont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left" vertical="center" wrapText="1"/>
    </xf>
    <xf numFmtId="164" fontId="4" fillId="4" borderId="2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FFCCFF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211"/>
  <sheetViews>
    <sheetView tabSelected="1" view="pageBreakPreview" zoomScaleNormal="90" zoomScaleSheetLayoutView="100" workbookViewId="0">
      <selection activeCell="B7" sqref="B7:B8"/>
    </sheetView>
  </sheetViews>
  <sheetFormatPr defaultColWidth="9.140625" defaultRowHeight="15"/>
  <cols>
    <col min="1" max="1" width="7.140625" style="14" customWidth="1"/>
    <col min="2" max="2" width="60.140625" style="4" customWidth="1"/>
    <col min="3" max="3" width="16.42578125" style="5" customWidth="1"/>
    <col min="4" max="4" width="16" style="50" customWidth="1"/>
    <col min="5" max="5" width="17" style="50" customWidth="1"/>
    <col min="6" max="6" width="16.7109375" style="50" customWidth="1"/>
    <col min="7" max="7" width="11" style="5" customWidth="1"/>
    <col min="8" max="8" width="14" style="7" customWidth="1"/>
    <col min="9" max="9" width="9.140625" style="7"/>
    <col min="10" max="10" width="13.28515625" style="7" bestFit="1" customWidth="1"/>
    <col min="11" max="16384" width="9.140625" style="7"/>
  </cols>
  <sheetData>
    <row r="1" spans="1:7" ht="14.45" customHeight="1">
      <c r="B1" s="63" t="s">
        <v>3</v>
      </c>
      <c r="C1" s="63"/>
      <c r="D1" s="63"/>
      <c r="E1" s="63"/>
      <c r="F1" s="63"/>
      <c r="G1" s="63"/>
    </row>
    <row r="2" spans="1:7" ht="15.75">
      <c r="B2" s="63" t="s">
        <v>4</v>
      </c>
      <c r="C2" s="63"/>
      <c r="D2" s="63"/>
      <c r="E2" s="63"/>
      <c r="F2" s="63"/>
      <c r="G2" s="63"/>
    </row>
    <row r="3" spans="1:7" ht="15.75">
      <c r="B3" s="63" t="s">
        <v>65</v>
      </c>
      <c r="C3" s="63"/>
      <c r="D3" s="63"/>
      <c r="E3" s="63"/>
      <c r="F3" s="63"/>
      <c r="G3" s="63"/>
    </row>
    <row r="4" spans="1:7" ht="15.75">
      <c r="B4" s="63" t="s">
        <v>66</v>
      </c>
      <c r="C4" s="63"/>
      <c r="D4" s="63"/>
      <c r="E4" s="63"/>
      <c r="F4" s="63"/>
      <c r="G4" s="63"/>
    </row>
    <row r="5" spans="1:7" ht="15.75">
      <c r="B5" s="63" t="s">
        <v>77</v>
      </c>
      <c r="C5" s="63"/>
      <c r="D5" s="63"/>
      <c r="E5" s="63"/>
      <c r="F5" s="63"/>
      <c r="G5" s="63"/>
    </row>
    <row r="6" spans="1:7">
      <c r="B6" s="15"/>
      <c r="C6" s="16"/>
      <c r="D6" s="16"/>
      <c r="E6" s="16"/>
      <c r="F6" s="16"/>
    </row>
    <row r="7" spans="1:7" s="5" customFormat="1" ht="45" customHeight="1">
      <c r="A7" s="60" t="s">
        <v>0</v>
      </c>
      <c r="B7" s="61" t="s">
        <v>1</v>
      </c>
      <c r="C7" s="61" t="s">
        <v>75</v>
      </c>
      <c r="D7" s="62" t="s">
        <v>2</v>
      </c>
      <c r="E7" s="62"/>
      <c r="F7" s="62"/>
      <c r="G7" s="61" t="s">
        <v>30</v>
      </c>
    </row>
    <row r="8" spans="1:7" s="5" customFormat="1" ht="48" customHeight="1">
      <c r="A8" s="60"/>
      <c r="B8" s="61"/>
      <c r="C8" s="61"/>
      <c r="D8" s="13" t="s">
        <v>81</v>
      </c>
      <c r="E8" s="13" t="s">
        <v>82</v>
      </c>
      <c r="F8" s="13" t="s">
        <v>83</v>
      </c>
      <c r="G8" s="61"/>
    </row>
    <row r="9" spans="1:7">
      <c r="A9" s="17">
        <v>1</v>
      </c>
      <c r="B9" s="18">
        <v>2</v>
      </c>
      <c r="C9" s="18">
        <v>3</v>
      </c>
      <c r="D9" s="19">
        <v>4</v>
      </c>
      <c r="E9" s="19">
        <v>5</v>
      </c>
      <c r="F9" s="19">
        <v>6</v>
      </c>
      <c r="G9" s="18">
        <v>7</v>
      </c>
    </row>
    <row r="10" spans="1:7">
      <c r="A10" s="67" t="s">
        <v>51</v>
      </c>
      <c r="B10" s="67"/>
      <c r="C10" s="67"/>
      <c r="D10" s="67"/>
      <c r="E10" s="67"/>
      <c r="F10" s="67"/>
      <c r="G10" s="67"/>
    </row>
    <row r="11" spans="1:7">
      <c r="A11" s="68" t="s">
        <v>43</v>
      </c>
      <c r="B11" s="68"/>
      <c r="C11" s="68"/>
      <c r="D11" s="68"/>
      <c r="E11" s="68"/>
      <c r="F11" s="68"/>
      <c r="G11" s="68"/>
    </row>
    <row r="12" spans="1:7" ht="38.25" customHeight="1">
      <c r="A12" s="20">
        <v>1</v>
      </c>
      <c r="B12" s="21" t="s">
        <v>8</v>
      </c>
      <c r="C12" s="22">
        <v>50</v>
      </c>
      <c r="D12" s="22">
        <v>50</v>
      </c>
      <c r="E12" s="22">
        <v>50</v>
      </c>
      <c r="F12" s="22">
        <v>50</v>
      </c>
      <c r="G12" s="22" t="s">
        <v>48</v>
      </c>
    </row>
    <row r="13" spans="1:7">
      <c r="A13" s="20">
        <v>2</v>
      </c>
      <c r="B13" s="21" t="s">
        <v>36</v>
      </c>
      <c r="C13" s="22">
        <f>20+20.37</f>
        <v>40.370000000000005</v>
      </c>
      <c r="D13" s="22">
        <f t="shared" ref="D13:F13" si="0">20+20.37</f>
        <v>40.370000000000005</v>
      </c>
      <c r="E13" s="22">
        <f t="shared" si="0"/>
        <v>40.370000000000005</v>
      </c>
      <c r="F13" s="22">
        <f t="shared" si="0"/>
        <v>40.370000000000005</v>
      </c>
      <c r="G13" s="22" t="s">
        <v>48</v>
      </c>
    </row>
    <row r="14" spans="1:7">
      <c r="A14" s="20">
        <v>3</v>
      </c>
      <c r="B14" s="21" t="s">
        <v>18</v>
      </c>
      <c r="C14" s="22">
        <v>10</v>
      </c>
      <c r="D14" s="22">
        <v>10</v>
      </c>
      <c r="E14" s="22">
        <v>10</v>
      </c>
      <c r="F14" s="22">
        <v>10</v>
      </c>
      <c r="G14" s="22" t="s">
        <v>48</v>
      </c>
    </row>
    <row r="15" spans="1:7">
      <c r="A15" s="20">
        <v>4</v>
      </c>
      <c r="B15" s="21" t="s">
        <v>17</v>
      </c>
      <c r="C15" s="22">
        <v>20</v>
      </c>
      <c r="D15" s="22">
        <v>20</v>
      </c>
      <c r="E15" s="22">
        <v>20</v>
      </c>
      <c r="F15" s="22">
        <v>20</v>
      </c>
      <c r="G15" s="22" t="s">
        <v>48</v>
      </c>
    </row>
    <row r="16" spans="1:7">
      <c r="A16" s="20">
        <v>5</v>
      </c>
      <c r="B16" s="21" t="s">
        <v>19</v>
      </c>
      <c r="C16" s="22">
        <v>10</v>
      </c>
      <c r="D16" s="22">
        <v>10</v>
      </c>
      <c r="E16" s="22">
        <v>10</v>
      </c>
      <c r="F16" s="22">
        <v>10</v>
      </c>
      <c r="G16" s="22" t="s">
        <v>48</v>
      </c>
    </row>
    <row r="17" spans="1:11" ht="21" customHeight="1">
      <c r="A17" s="20">
        <v>6</v>
      </c>
      <c r="B17" s="21" t="s">
        <v>9</v>
      </c>
      <c r="C17" s="22">
        <v>20</v>
      </c>
      <c r="D17" s="22">
        <v>20</v>
      </c>
      <c r="E17" s="22">
        <v>20</v>
      </c>
      <c r="F17" s="22">
        <v>20</v>
      </c>
      <c r="G17" s="22" t="s">
        <v>48</v>
      </c>
      <c r="H17" s="69"/>
      <c r="I17" s="70"/>
      <c r="J17" s="70"/>
      <c r="K17" s="70"/>
    </row>
    <row r="18" spans="1:11" ht="18.75" customHeight="1">
      <c r="A18" s="20">
        <v>7</v>
      </c>
      <c r="B18" s="21" t="s">
        <v>20</v>
      </c>
      <c r="C18" s="22">
        <v>10.1</v>
      </c>
      <c r="D18" s="22">
        <v>10.1</v>
      </c>
      <c r="E18" s="22">
        <v>10.1</v>
      </c>
      <c r="F18" s="22">
        <f>5.1+5</f>
        <v>10.1</v>
      </c>
      <c r="G18" s="22" t="s">
        <v>48</v>
      </c>
      <c r="H18" s="69"/>
      <c r="I18" s="70"/>
      <c r="J18" s="70"/>
      <c r="K18" s="70"/>
    </row>
    <row r="19" spans="1:11" ht="23.25" customHeight="1">
      <c r="A19" s="20">
        <v>8</v>
      </c>
      <c r="B19" s="21" t="s">
        <v>21</v>
      </c>
      <c r="C19" s="22">
        <f>48+47.04</f>
        <v>95.039999999999992</v>
      </c>
      <c r="D19" s="22">
        <v>95.04</v>
      </c>
      <c r="E19" s="22">
        <v>95.04</v>
      </c>
      <c r="F19" s="22">
        <v>95.04</v>
      </c>
      <c r="G19" s="22" t="s">
        <v>48</v>
      </c>
    </row>
    <row r="20" spans="1:11" ht="24" customHeight="1">
      <c r="A20" s="20">
        <v>9</v>
      </c>
      <c r="B20" s="21" t="s">
        <v>22</v>
      </c>
      <c r="C20" s="22">
        <f>49+30</f>
        <v>79</v>
      </c>
      <c r="D20" s="22">
        <v>79</v>
      </c>
      <c r="E20" s="22">
        <v>79</v>
      </c>
      <c r="F20" s="22">
        <v>79</v>
      </c>
      <c r="G20" s="22" t="s">
        <v>48</v>
      </c>
      <c r="H20" s="6"/>
      <c r="I20" s="6"/>
    </row>
    <row r="21" spans="1:11" ht="22.9" customHeight="1">
      <c r="A21" s="20">
        <v>10</v>
      </c>
      <c r="B21" s="21" t="s">
        <v>84</v>
      </c>
      <c r="C21" s="22">
        <f>6+55.14103-0.22175</f>
        <v>60.919280000000001</v>
      </c>
      <c r="D21" s="22">
        <f t="shared" ref="D21:F21" si="1">6+55.14103-0.22175</f>
        <v>60.919280000000001</v>
      </c>
      <c r="E21" s="22">
        <f t="shared" si="1"/>
        <v>60.919280000000001</v>
      </c>
      <c r="F21" s="22">
        <f t="shared" si="1"/>
        <v>60.919280000000001</v>
      </c>
      <c r="G21" s="22" t="s">
        <v>48</v>
      </c>
      <c r="H21" s="69"/>
      <c r="I21" s="69"/>
      <c r="J21" s="69"/>
      <c r="K21" s="69"/>
    </row>
    <row r="22" spans="1:11">
      <c r="A22" s="20">
        <v>11</v>
      </c>
      <c r="B22" s="21" t="s">
        <v>23</v>
      </c>
      <c r="C22" s="22">
        <v>398.6</v>
      </c>
      <c r="D22" s="22">
        <v>398.6</v>
      </c>
      <c r="E22" s="22">
        <v>398.6</v>
      </c>
      <c r="F22" s="22">
        <v>398.6</v>
      </c>
      <c r="G22" s="22" t="s">
        <v>48</v>
      </c>
    </row>
    <row r="23" spans="1:11" ht="21.75" customHeight="1">
      <c r="A23" s="20">
        <v>12</v>
      </c>
      <c r="B23" s="21" t="s">
        <v>10</v>
      </c>
      <c r="C23" s="22">
        <v>652.52156000000002</v>
      </c>
      <c r="D23" s="22">
        <v>652.52156000000002</v>
      </c>
      <c r="E23" s="22">
        <v>652.52156000000002</v>
      </c>
      <c r="F23" s="22">
        <v>652.52156000000002</v>
      </c>
      <c r="G23" s="22" t="s">
        <v>48</v>
      </c>
      <c r="H23" s="8"/>
    </row>
    <row r="24" spans="1:11">
      <c r="A24" s="20">
        <v>13</v>
      </c>
      <c r="B24" s="21" t="s">
        <v>24</v>
      </c>
      <c r="C24" s="22">
        <v>79.099999999999994</v>
      </c>
      <c r="D24" s="22">
        <v>79.099999999999994</v>
      </c>
      <c r="E24" s="22">
        <f>79.68-0.58</f>
        <v>79.100000000000009</v>
      </c>
      <c r="F24" s="22">
        <v>79.099999999999994</v>
      </c>
      <c r="G24" s="22" t="s">
        <v>48</v>
      </c>
      <c r="H24" s="8"/>
      <c r="I24" s="10"/>
    </row>
    <row r="25" spans="1:11">
      <c r="A25" s="20">
        <v>14</v>
      </c>
      <c r="B25" s="21" t="s">
        <v>25</v>
      </c>
      <c r="C25" s="22">
        <f>39-10.45916-18.54084</f>
        <v>10</v>
      </c>
      <c r="D25" s="22">
        <v>10</v>
      </c>
      <c r="E25" s="22">
        <v>10</v>
      </c>
      <c r="F25" s="22">
        <v>10</v>
      </c>
      <c r="G25" s="22" t="s">
        <v>48</v>
      </c>
    </row>
    <row r="26" spans="1:11">
      <c r="A26" s="23"/>
      <c r="B26" s="53" t="s">
        <v>37</v>
      </c>
      <c r="C26" s="25">
        <f>SUM(C12:C25)</f>
        <v>1535.6508399999998</v>
      </c>
      <c r="D26" s="25">
        <f t="shared" ref="D26:F26" si="2">SUM(D12:D25)</f>
        <v>1535.6508399999998</v>
      </c>
      <c r="E26" s="25">
        <f t="shared" si="2"/>
        <v>1535.6508399999998</v>
      </c>
      <c r="F26" s="25">
        <f t="shared" si="2"/>
        <v>1535.6508399999998</v>
      </c>
      <c r="G26" s="25"/>
      <c r="H26" s="1"/>
    </row>
    <row r="27" spans="1:11">
      <c r="A27" s="26"/>
      <c r="B27" s="54" t="s">
        <v>44</v>
      </c>
      <c r="C27" s="27">
        <f>C29+C30</f>
        <v>1535.6508399999998</v>
      </c>
      <c r="D27" s="27">
        <f t="shared" ref="D27:F27" si="3">D29+D30</f>
        <v>1535.6508399999998</v>
      </c>
      <c r="E27" s="27">
        <f t="shared" si="3"/>
        <v>1535.6508399999998</v>
      </c>
      <c r="F27" s="27">
        <f t="shared" si="3"/>
        <v>1535.6508399999998</v>
      </c>
      <c r="G27" s="27"/>
      <c r="H27" s="1"/>
    </row>
    <row r="28" spans="1:11">
      <c r="A28" s="26"/>
      <c r="B28" s="54" t="s">
        <v>52</v>
      </c>
      <c r="C28" s="27">
        <v>0</v>
      </c>
      <c r="D28" s="27">
        <v>0</v>
      </c>
      <c r="E28" s="27">
        <v>0</v>
      </c>
      <c r="F28" s="27">
        <v>0</v>
      </c>
      <c r="G28" s="27"/>
      <c r="H28" s="1"/>
    </row>
    <row r="29" spans="1:11" s="3" customFormat="1">
      <c r="A29" s="28"/>
      <c r="B29" s="29" t="s">
        <v>45</v>
      </c>
      <c r="C29" s="29">
        <v>0</v>
      </c>
      <c r="D29" s="29">
        <v>0</v>
      </c>
      <c r="E29" s="29">
        <v>0</v>
      </c>
      <c r="F29" s="29">
        <v>0</v>
      </c>
      <c r="G29" s="30"/>
    </row>
    <row r="30" spans="1:11">
      <c r="A30" s="31"/>
      <c r="B30" s="27" t="s">
        <v>47</v>
      </c>
      <c r="C30" s="27">
        <f>C26</f>
        <v>1535.6508399999998</v>
      </c>
      <c r="D30" s="27">
        <f t="shared" ref="D30:F30" si="4">D26</f>
        <v>1535.6508399999998</v>
      </c>
      <c r="E30" s="27">
        <f t="shared" si="4"/>
        <v>1535.6508399999998</v>
      </c>
      <c r="F30" s="27">
        <f t="shared" si="4"/>
        <v>1535.6508399999998</v>
      </c>
      <c r="G30" s="32"/>
    </row>
    <row r="31" spans="1:11">
      <c r="A31" s="74"/>
      <c r="B31" s="75"/>
      <c r="C31" s="75"/>
      <c r="D31" s="75"/>
      <c r="E31" s="75"/>
      <c r="F31" s="75"/>
      <c r="G31" s="76"/>
    </row>
    <row r="32" spans="1:11">
      <c r="A32" s="67" t="s">
        <v>35</v>
      </c>
      <c r="B32" s="67"/>
      <c r="C32" s="67"/>
      <c r="D32" s="67"/>
      <c r="E32" s="67"/>
      <c r="F32" s="67"/>
      <c r="G32" s="67"/>
    </row>
    <row r="33" spans="1:7">
      <c r="A33" s="68" t="s">
        <v>38</v>
      </c>
      <c r="B33" s="68"/>
      <c r="C33" s="68"/>
      <c r="D33" s="68"/>
      <c r="E33" s="68"/>
      <c r="F33" s="68"/>
      <c r="G33" s="68"/>
    </row>
    <row r="34" spans="1:7" ht="45">
      <c r="A34" s="20">
        <v>1</v>
      </c>
      <c r="B34" s="21" t="s">
        <v>39</v>
      </c>
      <c r="C34" s="22">
        <v>7552</v>
      </c>
      <c r="D34" s="33">
        <v>7552</v>
      </c>
      <c r="E34" s="22">
        <v>6833</v>
      </c>
      <c r="F34" s="22">
        <v>6833</v>
      </c>
      <c r="G34" s="22" t="s">
        <v>49</v>
      </c>
    </row>
    <row r="35" spans="1:7">
      <c r="A35" s="23"/>
      <c r="B35" s="24" t="s">
        <v>42</v>
      </c>
      <c r="C35" s="25">
        <f>C34</f>
        <v>7552</v>
      </c>
      <c r="D35" s="25">
        <f t="shared" ref="D35:F35" si="5">D34</f>
        <v>7552</v>
      </c>
      <c r="E35" s="25">
        <f t="shared" si="5"/>
        <v>6833</v>
      </c>
      <c r="F35" s="25">
        <f t="shared" si="5"/>
        <v>6833</v>
      </c>
      <c r="G35" s="25"/>
    </row>
    <row r="36" spans="1:7">
      <c r="A36" s="68" t="s">
        <v>43</v>
      </c>
      <c r="B36" s="68"/>
      <c r="C36" s="68"/>
      <c r="D36" s="68"/>
      <c r="E36" s="68"/>
      <c r="F36" s="68"/>
      <c r="G36" s="68"/>
    </row>
    <row r="37" spans="1:7" ht="52.5" customHeight="1">
      <c r="A37" s="20">
        <v>1</v>
      </c>
      <c r="B37" s="21" t="s">
        <v>11</v>
      </c>
      <c r="C37" s="22">
        <v>686.09</v>
      </c>
      <c r="D37" s="22">
        <v>686.09</v>
      </c>
      <c r="E37" s="22">
        <v>686.09</v>
      </c>
      <c r="F37" s="22">
        <v>686.09</v>
      </c>
      <c r="G37" s="22" t="s">
        <v>48</v>
      </c>
    </row>
    <row r="38" spans="1:7" ht="49.5" customHeight="1">
      <c r="A38" s="20">
        <v>2</v>
      </c>
      <c r="B38" s="21" t="s">
        <v>40</v>
      </c>
      <c r="C38" s="22">
        <v>50</v>
      </c>
      <c r="D38" s="22">
        <v>50</v>
      </c>
      <c r="E38" s="22">
        <v>50</v>
      </c>
      <c r="F38" s="22">
        <v>50</v>
      </c>
      <c r="G38" s="22" t="s">
        <v>48</v>
      </c>
    </row>
    <row r="39" spans="1:7">
      <c r="A39" s="20">
        <v>3</v>
      </c>
      <c r="B39" s="21" t="s">
        <v>41</v>
      </c>
      <c r="C39" s="22">
        <f>50+47.992</f>
        <v>97.99199999999999</v>
      </c>
      <c r="D39" s="22">
        <f t="shared" ref="D39:F39" si="6">50+47.992</f>
        <v>97.99199999999999</v>
      </c>
      <c r="E39" s="22">
        <f t="shared" si="6"/>
        <v>97.99199999999999</v>
      </c>
      <c r="F39" s="22">
        <f t="shared" si="6"/>
        <v>97.99199999999999</v>
      </c>
      <c r="G39" s="22" t="s">
        <v>48</v>
      </c>
    </row>
    <row r="40" spans="1:7" s="9" customFormat="1" ht="33" customHeight="1">
      <c r="A40" s="20">
        <v>4</v>
      </c>
      <c r="B40" s="21" t="s">
        <v>76</v>
      </c>
      <c r="C40" s="22">
        <f>500</f>
        <v>500</v>
      </c>
      <c r="D40" s="22">
        <v>500</v>
      </c>
      <c r="E40" s="22">
        <v>500</v>
      </c>
      <c r="F40" s="22">
        <v>500</v>
      </c>
      <c r="G40" s="22"/>
    </row>
    <row r="41" spans="1:7" ht="16.5" customHeight="1">
      <c r="A41" s="20">
        <v>5</v>
      </c>
      <c r="B41" s="21" t="s">
        <v>12</v>
      </c>
      <c r="C41" s="22">
        <f>2-2</f>
        <v>0</v>
      </c>
      <c r="D41" s="22">
        <v>0</v>
      </c>
      <c r="E41" s="22">
        <v>0</v>
      </c>
      <c r="F41" s="22">
        <v>0</v>
      </c>
      <c r="G41" s="22" t="s">
        <v>48</v>
      </c>
    </row>
    <row r="42" spans="1:7" ht="16.5" customHeight="1">
      <c r="A42" s="20">
        <v>6</v>
      </c>
      <c r="B42" s="21" t="s">
        <v>13</v>
      </c>
      <c r="C42" s="22">
        <f>2-2</f>
        <v>0</v>
      </c>
      <c r="D42" s="22">
        <v>0</v>
      </c>
      <c r="E42" s="22">
        <v>0</v>
      </c>
      <c r="F42" s="22">
        <v>0</v>
      </c>
      <c r="G42" s="22" t="s">
        <v>48</v>
      </c>
    </row>
    <row r="43" spans="1:7">
      <c r="A43" s="20">
        <v>7</v>
      </c>
      <c r="B43" s="21" t="s">
        <v>14</v>
      </c>
      <c r="C43" s="22">
        <f>1-1</f>
        <v>0</v>
      </c>
      <c r="D43" s="22">
        <v>0</v>
      </c>
      <c r="E43" s="22">
        <v>0</v>
      </c>
      <c r="F43" s="22">
        <v>0</v>
      </c>
      <c r="G43" s="22" t="s">
        <v>48</v>
      </c>
    </row>
    <row r="44" spans="1:7">
      <c r="A44" s="34"/>
      <c r="B44" s="53" t="s">
        <v>37</v>
      </c>
      <c r="C44" s="25">
        <f>SUM(C37:C43)</f>
        <v>1334.0819999999999</v>
      </c>
      <c r="D44" s="25">
        <f>SUM(D37:D43)</f>
        <v>1334.0819999999999</v>
      </c>
      <c r="E44" s="25">
        <f>SUM(E37:E43)</f>
        <v>1334.0819999999999</v>
      </c>
      <c r="F44" s="25">
        <f>SUM(F37:F43)</f>
        <v>1334.0819999999999</v>
      </c>
      <c r="G44" s="25"/>
    </row>
    <row r="45" spans="1:7">
      <c r="A45" s="20"/>
      <c r="B45" s="54" t="s">
        <v>44</v>
      </c>
      <c r="C45" s="27">
        <f>C46+C47+C48</f>
        <v>8886.0820000000003</v>
      </c>
      <c r="D45" s="27">
        <f t="shared" ref="D45:F45" si="7">D46+D47+D48</f>
        <v>8886.0820000000003</v>
      </c>
      <c r="E45" s="27">
        <f t="shared" si="7"/>
        <v>8167.0820000000003</v>
      </c>
      <c r="F45" s="27">
        <f t="shared" si="7"/>
        <v>8167.0820000000003</v>
      </c>
      <c r="G45" s="27"/>
    </row>
    <row r="46" spans="1:7" ht="16.899999999999999" customHeight="1">
      <c r="A46" s="20"/>
      <c r="B46" s="54" t="s">
        <v>52</v>
      </c>
      <c r="C46" s="27">
        <v>0</v>
      </c>
      <c r="D46" s="27">
        <v>0</v>
      </c>
      <c r="E46" s="27">
        <v>0</v>
      </c>
      <c r="F46" s="27">
        <v>0</v>
      </c>
      <c r="G46" s="27"/>
    </row>
    <row r="47" spans="1:7" ht="17.45" customHeight="1">
      <c r="A47" s="20"/>
      <c r="B47" s="54" t="s">
        <v>45</v>
      </c>
      <c r="C47" s="27">
        <f>C35</f>
        <v>7552</v>
      </c>
      <c r="D47" s="27">
        <f t="shared" ref="D47:F47" si="8">D35</f>
        <v>7552</v>
      </c>
      <c r="E47" s="27">
        <f t="shared" si="8"/>
        <v>6833</v>
      </c>
      <c r="F47" s="27">
        <f t="shared" si="8"/>
        <v>6833</v>
      </c>
      <c r="G47" s="27"/>
    </row>
    <row r="48" spans="1:7">
      <c r="A48" s="17"/>
      <c r="B48" s="29" t="s">
        <v>46</v>
      </c>
      <c r="C48" s="29">
        <f>C44</f>
        <v>1334.0819999999999</v>
      </c>
      <c r="D48" s="29">
        <f t="shared" ref="D48:F48" si="9">D44</f>
        <v>1334.0819999999999</v>
      </c>
      <c r="E48" s="29">
        <f t="shared" si="9"/>
        <v>1334.0819999999999</v>
      </c>
      <c r="F48" s="29">
        <f t="shared" si="9"/>
        <v>1334.0819999999999</v>
      </c>
      <c r="G48" s="36"/>
    </row>
    <row r="49" spans="1:7">
      <c r="A49" s="71"/>
      <c r="B49" s="71"/>
      <c r="C49" s="71"/>
      <c r="D49" s="71"/>
      <c r="E49" s="71"/>
      <c r="F49" s="71"/>
      <c r="G49" s="71"/>
    </row>
    <row r="50" spans="1:7" ht="20.45" customHeight="1">
      <c r="A50" s="72" t="s">
        <v>50</v>
      </c>
      <c r="B50" s="72"/>
      <c r="C50" s="72"/>
      <c r="D50" s="72"/>
      <c r="E50" s="72"/>
      <c r="F50" s="72"/>
      <c r="G50" s="72"/>
    </row>
    <row r="51" spans="1:7" ht="14.45" customHeight="1">
      <c r="A51" s="73" t="s">
        <v>43</v>
      </c>
      <c r="B51" s="73"/>
      <c r="C51" s="73"/>
      <c r="D51" s="73"/>
      <c r="E51" s="73"/>
      <c r="F51" s="73"/>
      <c r="G51" s="73"/>
    </row>
    <row r="52" spans="1:7" ht="28.5" customHeight="1">
      <c r="A52" s="20">
        <v>1</v>
      </c>
      <c r="B52" s="58" t="s">
        <v>85</v>
      </c>
      <c r="C52" s="55">
        <v>772.56939999999997</v>
      </c>
      <c r="D52" s="55">
        <v>772.56939999999997</v>
      </c>
      <c r="E52" s="55">
        <v>772.56939999999997</v>
      </c>
      <c r="F52" s="55">
        <v>772.56939999999997</v>
      </c>
      <c r="G52" s="22" t="s">
        <v>48</v>
      </c>
    </row>
    <row r="53" spans="1:7" ht="36" customHeight="1">
      <c r="A53" s="20">
        <v>2</v>
      </c>
      <c r="B53" s="58" t="s">
        <v>86</v>
      </c>
      <c r="C53" s="55">
        <v>813.15359999999998</v>
      </c>
      <c r="D53" s="55">
        <v>813.15359999999998</v>
      </c>
      <c r="E53" s="55">
        <v>813.15359999999998</v>
      </c>
      <c r="F53" s="55">
        <v>813.15359999999998</v>
      </c>
      <c r="G53" s="22" t="s">
        <v>48</v>
      </c>
    </row>
    <row r="54" spans="1:7" ht="20.25" customHeight="1">
      <c r="A54" s="20">
        <v>3</v>
      </c>
      <c r="B54" s="58" t="s">
        <v>87</v>
      </c>
      <c r="C54" s="55">
        <v>154.67240000000001</v>
      </c>
      <c r="D54" s="55">
        <v>154.67240000000001</v>
      </c>
      <c r="E54" s="55">
        <v>154.67240000000001</v>
      </c>
      <c r="F54" s="55">
        <v>154.67240000000001</v>
      </c>
      <c r="G54" s="22" t="s">
        <v>48</v>
      </c>
    </row>
    <row r="55" spans="1:7" ht="15.75" customHeight="1">
      <c r="A55" s="20">
        <v>4</v>
      </c>
      <c r="B55" s="58" t="s">
        <v>88</v>
      </c>
      <c r="C55" s="55"/>
      <c r="D55" s="55"/>
      <c r="E55" s="55"/>
      <c r="F55" s="55"/>
      <c r="G55" s="22" t="s">
        <v>48</v>
      </c>
    </row>
    <row r="56" spans="1:7" ht="21.75" customHeight="1">
      <c r="A56" s="20">
        <v>5</v>
      </c>
      <c r="B56" s="58" t="s">
        <v>34</v>
      </c>
      <c r="C56" s="55">
        <v>149.2568</v>
      </c>
      <c r="D56" s="55">
        <v>149.2568</v>
      </c>
      <c r="E56" s="55">
        <v>149.2568</v>
      </c>
      <c r="F56" s="55">
        <v>149.2568</v>
      </c>
      <c r="G56" s="22" t="s">
        <v>48</v>
      </c>
    </row>
    <row r="57" spans="1:7" ht="16.5" customHeight="1">
      <c r="A57" s="20">
        <v>6</v>
      </c>
      <c r="B57" s="58" t="s">
        <v>89</v>
      </c>
      <c r="C57" s="55">
        <v>66.163200000000003</v>
      </c>
      <c r="D57" s="55">
        <v>66.163200000000003</v>
      </c>
      <c r="E57" s="55">
        <v>66.163200000000003</v>
      </c>
      <c r="F57" s="55">
        <v>66.163200000000003</v>
      </c>
      <c r="G57" s="22" t="s">
        <v>48</v>
      </c>
    </row>
    <row r="58" spans="1:7" ht="31.5" customHeight="1">
      <c r="A58" s="20">
        <v>7</v>
      </c>
      <c r="B58" s="58" t="s">
        <v>90</v>
      </c>
      <c r="C58" s="55">
        <f>293.993-28.469+5.82</f>
        <v>271.34399999999999</v>
      </c>
      <c r="D58" s="55">
        <f t="shared" ref="D58:F58" si="10">293.993-28.469+5.82</f>
        <v>271.34399999999999</v>
      </c>
      <c r="E58" s="55">
        <f t="shared" si="10"/>
        <v>271.34399999999999</v>
      </c>
      <c r="F58" s="55">
        <f t="shared" si="10"/>
        <v>271.34399999999999</v>
      </c>
      <c r="G58" s="22" t="s">
        <v>48</v>
      </c>
    </row>
    <row r="59" spans="1:7" ht="35.25" customHeight="1">
      <c r="A59" s="20">
        <v>8</v>
      </c>
      <c r="B59" s="58" t="s">
        <v>91</v>
      </c>
      <c r="C59" s="55">
        <v>508.69</v>
      </c>
      <c r="D59" s="55">
        <v>508.69</v>
      </c>
      <c r="E59" s="55">
        <v>508.69</v>
      </c>
      <c r="F59" s="55">
        <v>508.69</v>
      </c>
      <c r="G59" s="22" t="s">
        <v>48</v>
      </c>
    </row>
    <row r="60" spans="1:7" ht="18" customHeight="1">
      <c r="A60" s="20">
        <v>9</v>
      </c>
      <c r="B60" s="58" t="s">
        <v>92</v>
      </c>
      <c r="C60" s="55">
        <v>1</v>
      </c>
      <c r="D60" s="55">
        <v>1</v>
      </c>
      <c r="E60" s="55">
        <v>1</v>
      </c>
      <c r="F60" s="55">
        <v>1</v>
      </c>
      <c r="G60" s="22" t="s">
        <v>48</v>
      </c>
    </row>
    <row r="61" spans="1:7" ht="18" customHeight="1">
      <c r="A61" s="20">
        <v>10</v>
      </c>
      <c r="B61" s="59" t="s">
        <v>93</v>
      </c>
      <c r="C61" s="55">
        <v>2.4</v>
      </c>
      <c r="D61" s="55">
        <v>2.4</v>
      </c>
      <c r="E61" s="55">
        <v>2.4</v>
      </c>
      <c r="F61" s="55">
        <v>2.4</v>
      </c>
      <c r="G61" s="22" t="s">
        <v>48</v>
      </c>
    </row>
    <row r="62" spans="1:7" ht="21" customHeight="1">
      <c r="A62" s="20">
        <v>11</v>
      </c>
      <c r="B62" s="58" t="s">
        <v>94</v>
      </c>
      <c r="C62" s="55">
        <v>2.6</v>
      </c>
      <c r="D62" s="55">
        <v>2.6</v>
      </c>
      <c r="E62" s="55">
        <v>2.6</v>
      </c>
      <c r="F62" s="55">
        <v>2.6</v>
      </c>
      <c r="G62" s="22" t="s">
        <v>48</v>
      </c>
    </row>
    <row r="63" spans="1:7" ht="30" customHeight="1">
      <c r="A63" s="20">
        <v>12</v>
      </c>
      <c r="B63" s="58" t="s">
        <v>95</v>
      </c>
      <c r="C63" s="55">
        <v>0</v>
      </c>
      <c r="D63" s="55">
        <v>0</v>
      </c>
      <c r="E63" s="55">
        <v>0</v>
      </c>
      <c r="F63" s="55">
        <v>0</v>
      </c>
      <c r="G63" s="22" t="s">
        <v>48</v>
      </c>
    </row>
    <row r="64" spans="1:7" ht="19.5" customHeight="1">
      <c r="A64" s="20">
        <v>13</v>
      </c>
      <c r="B64" s="58" t="s">
        <v>96</v>
      </c>
      <c r="C64" s="55">
        <v>0</v>
      </c>
      <c r="D64" s="55">
        <v>0</v>
      </c>
      <c r="E64" s="55">
        <v>0</v>
      </c>
      <c r="F64" s="55">
        <v>0</v>
      </c>
      <c r="G64" s="22" t="s">
        <v>48</v>
      </c>
    </row>
    <row r="65" spans="1:7" ht="22.5" customHeight="1">
      <c r="A65" s="20">
        <v>14</v>
      </c>
      <c r="B65" s="58" t="s">
        <v>67</v>
      </c>
      <c r="C65" s="55">
        <v>9.52</v>
      </c>
      <c r="D65" s="55">
        <v>9.52</v>
      </c>
      <c r="E65" s="55">
        <v>9.52</v>
      </c>
      <c r="F65" s="55">
        <v>9.52</v>
      </c>
      <c r="G65" s="22" t="s">
        <v>48</v>
      </c>
    </row>
    <row r="66" spans="1:7" ht="21.75" customHeight="1">
      <c r="A66" s="20">
        <v>15</v>
      </c>
      <c r="B66" s="58" t="s">
        <v>97</v>
      </c>
      <c r="C66" s="55"/>
      <c r="D66" s="55"/>
      <c r="E66" s="55"/>
      <c r="F66" s="55"/>
      <c r="G66" s="22" t="s">
        <v>48</v>
      </c>
    </row>
    <row r="67" spans="1:7" s="11" customFormat="1" ht="19.5" customHeight="1">
      <c r="A67" s="20">
        <v>16</v>
      </c>
      <c r="B67" s="58" t="s">
        <v>98</v>
      </c>
      <c r="C67" s="55">
        <v>16.7392</v>
      </c>
      <c r="D67" s="55">
        <v>16.7392</v>
      </c>
      <c r="E67" s="55">
        <v>16.7392</v>
      </c>
      <c r="F67" s="55">
        <v>16.7392</v>
      </c>
      <c r="G67" s="22" t="s">
        <v>48</v>
      </c>
    </row>
    <row r="68" spans="1:7" s="11" customFormat="1" ht="31.5" customHeight="1">
      <c r="A68" s="20">
        <v>17</v>
      </c>
      <c r="B68" s="58" t="s">
        <v>99</v>
      </c>
      <c r="C68" s="55">
        <v>122.747</v>
      </c>
      <c r="D68" s="55">
        <v>122.747</v>
      </c>
      <c r="E68" s="55">
        <v>122.747</v>
      </c>
      <c r="F68" s="55">
        <v>122.747</v>
      </c>
      <c r="G68" s="22" t="s">
        <v>48</v>
      </c>
    </row>
    <row r="69" spans="1:7" s="12" customFormat="1" ht="18" customHeight="1">
      <c r="A69" s="20">
        <v>18</v>
      </c>
      <c r="B69" s="58" t="s">
        <v>100</v>
      </c>
      <c r="C69" s="55">
        <v>4</v>
      </c>
      <c r="D69" s="55">
        <v>4</v>
      </c>
      <c r="E69" s="55">
        <v>4</v>
      </c>
      <c r="F69" s="55">
        <v>4</v>
      </c>
      <c r="G69" s="22" t="s">
        <v>48</v>
      </c>
    </row>
    <row r="70" spans="1:7" s="12" customFormat="1" ht="18.75" customHeight="1">
      <c r="A70" s="20">
        <v>19</v>
      </c>
      <c r="B70" s="58" t="s">
        <v>101</v>
      </c>
      <c r="C70" s="55">
        <v>1.462</v>
      </c>
      <c r="D70" s="55">
        <v>1.462</v>
      </c>
      <c r="E70" s="55">
        <v>1.462</v>
      </c>
      <c r="F70" s="55">
        <v>1.462</v>
      </c>
      <c r="G70" s="22" t="s">
        <v>48</v>
      </c>
    </row>
    <row r="71" spans="1:7" s="12" customFormat="1" ht="19.5" customHeight="1">
      <c r="A71" s="20">
        <v>20</v>
      </c>
      <c r="B71" s="58" t="s">
        <v>78</v>
      </c>
      <c r="C71" s="55">
        <v>12.558</v>
      </c>
      <c r="D71" s="55">
        <v>12.558</v>
      </c>
      <c r="E71" s="55">
        <v>12.558</v>
      </c>
      <c r="F71" s="55">
        <v>12.558</v>
      </c>
      <c r="G71" s="22" t="s">
        <v>48</v>
      </c>
    </row>
    <row r="72" spans="1:7" s="12" customFormat="1" ht="19.5" customHeight="1">
      <c r="A72" s="20">
        <v>21</v>
      </c>
      <c r="B72" s="58" t="s">
        <v>102</v>
      </c>
      <c r="C72" s="55">
        <v>13.9884</v>
      </c>
      <c r="D72" s="55">
        <v>13.9884</v>
      </c>
      <c r="E72" s="55">
        <v>13.9884</v>
      </c>
      <c r="F72" s="55">
        <v>13.9884</v>
      </c>
      <c r="G72" s="22" t="s">
        <v>48</v>
      </c>
    </row>
    <row r="73" spans="1:7" ht="29.25" customHeight="1">
      <c r="A73" s="20">
        <v>22</v>
      </c>
      <c r="B73" s="58" t="s">
        <v>103</v>
      </c>
      <c r="C73" s="55">
        <v>515.03840000000002</v>
      </c>
      <c r="D73" s="55">
        <v>515.03840000000002</v>
      </c>
      <c r="E73" s="55">
        <v>515.03840000000002</v>
      </c>
      <c r="F73" s="55">
        <v>515.03840000000002</v>
      </c>
      <c r="G73" s="22" t="s">
        <v>48</v>
      </c>
    </row>
    <row r="74" spans="1:7" ht="16.149999999999999" customHeight="1">
      <c r="A74" s="23"/>
      <c r="B74" s="24" t="s">
        <v>37</v>
      </c>
      <c r="C74" s="25">
        <f>SUM(C52:C73)</f>
        <v>3437.9023999999999</v>
      </c>
      <c r="D74" s="25">
        <f t="shared" ref="D74:F74" si="11">SUM(D52:D73)</f>
        <v>3437.9023999999999</v>
      </c>
      <c r="E74" s="25">
        <f t="shared" si="11"/>
        <v>3437.9023999999999</v>
      </c>
      <c r="F74" s="25">
        <f t="shared" si="11"/>
        <v>3437.9023999999999</v>
      </c>
      <c r="G74" s="25"/>
    </row>
    <row r="75" spans="1:7" ht="18.600000000000001" customHeight="1">
      <c r="A75" s="20"/>
      <c r="B75" s="54" t="s">
        <v>44</v>
      </c>
      <c r="C75" s="27">
        <f>C76+C77+C78</f>
        <v>3437.9023999999999</v>
      </c>
      <c r="D75" s="27">
        <f t="shared" ref="D75:F75" si="12">D76+D77+D78</f>
        <v>3437.9023999999999</v>
      </c>
      <c r="E75" s="27">
        <f t="shared" si="12"/>
        <v>3437.9023999999999</v>
      </c>
      <c r="F75" s="27">
        <f t="shared" si="12"/>
        <v>3437.9023999999999</v>
      </c>
      <c r="G75" s="22"/>
    </row>
    <row r="76" spans="1:7" ht="18" customHeight="1">
      <c r="A76" s="20"/>
      <c r="B76" s="54" t="s">
        <v>52</v>
      </c>
      <c r="C76" s="27">
        <v>0</v>
      </c>
      <c r="D76" s="27">
        <v>0</v>
      </c>
      <c r="E76" s="27">
        <v>0</v>
      </c>
      <c r="F76" s="27">
        <v>0</v>
      </c>
      <c r="G76" s="22"/>
    </row>
    <row r="77" spans="1:7" ht="18.600000000000001" customHeight="1">
      <c r="A77" s="20"/>
      <c r="B77" s="54" t="s">
        <v>45</v>
      </c>
      <c r="C77" s="27">
        <v>0</v>
      </c>
      <c r="D77" s="27">
        <v>0</v>
      </c>
      <c r="E77" s="27">
        <v>0</v>
      </c>
      <c r="F77" s="27">
        <v>0</v>
      </c>
      <c r="G77" s="22"/>
    </row>
    <row r="78" spans="1:7" ht="16.899999999999999" customHeight="1">
      <c r="A78" s="20"/>
      <c r="B78" s="29" t="s">
        <v>46</v>
      </c>
      <c r="C78" s="27">
        <f>C74</f>
        <v>3437.9023999999999</v>
      </c>
      <c r="D78" s="27">
        <f t="shared" ref="D78:F78" si="13">D74</f>
        <v>3437.9023999999999</v>
      </c>
      <c r="E78" s="27">
        <f t="shared" si="13"/>
        <v>3437.9023999999999</v>
      </c>
      <c r="F78" s="27">
        <f t="shared" si="13"/>
        <v>3437.9023999999999</v>
      </c>
      <c r="G78" s="22"/>
    </row>
    <row r="79" spans="1:7" ht="20.45" customHeight="1">
      <c r="A79" s="64"/>
      <c r="B79" s="65"/>
      <c r="C79" s="65"/>
      <c r="D79" s="65"/>
      <c r="E79" s="65"/>
      <c r="F79" s="65"/>
      <c r="G79" s="66"/>
    </row>
    <row r="80" spans="1:7">
      <c r="A80" s="78" t="s">
        <v>53</v>
      </c>
      <c r="B80" s="79"/>
      <c r="C80" s="79"/>
      <c r="D80" s="79"/>
      <c r="E80" s="79"/>
      <c r="F80" s="79"/>
      <c r="G80" s="80"/>
    </row>
    <row r="81" spans="1:7">
      <c r="A81" s="81" t="s">
        <v>69</v>
      </c>
      <c r="B81" s="82"/>
      <c r="C81" s="82"/>
      <c r="D81" s="82"/>
      <c r="E81" s="82"/>
      <c r="F81" s="82"/>
      <c r="G81" s="83"/>
    </row>
    <row r="82" spans="1:7" ht="48" customHeight="1">
      <c r="A82" s="20">
        <v>1</v>
      </c>
      <c r="B82" s="21" t="s">
        <v>16</v>
      </c>
      <c r="C82" s="27">
        <f>C83+C84+C85</f>
        <v>485.5</v>
      </c>
      <c r="D82" s="27">
        <f>D83+D84+D85</f>
        <v>485.5</v>
      </c>
      <c r="E82" s="27">
        <f>E83+E84+E85</f>
        <v>485.5</v>
      </c>
      <c r="F82" s="27">
        <f>F83+F84+F85</f>
        <v>485.5</v>
      </c>
      <c r="G82" s="22" t="s">
        <v>74</v>
      </c>
    </row>
    <row r="83" spans="1:7" ht="19.5" customHeight="1">
      <c r="A83" s="20"/>
      <c r="B83" s="21" t="s">
        <v>15</v>
      </c>
      <c r="C83" s="22">
        <v>0</v>
      </c>
      <c r="D83" s="22">
        <v>0</v>
      </c>
      <c r="E83" s="22">
        <v>0</v>
      </c>
      <c r="F83" s="22">
        <v>0</v>
      </c>
      <c r="G83" s="22" t="s">
        <v>74</v>
      </c>
    </row>
    <row r="84" spans="1:7" ht="23.25" customHeight="1">
      <c r="A84" s="20"/>
      <c r="B84" s="21" t="s">
        <v>54</v>
      </c>
      <c r="C84" s="22">
        <v>0</v>
      </c>
      <c r="D84" s="22">
        <v>0</v>
      </c>
      <c r="E84" s="22">
        <v>0</v>
      </c>
      <c r="F84" s="22">
        <v>0</v>
      </c>
      <c r="G84" s="22" t="s">
        <v>74</v>
      </c>
    </row>
    <row r="85" spans="1:7" ht="46.5" customHeight="1">
      <c r="A85" s="20"/>
      <c r="B85" s="21" t="s">
        <v>70</v>
      </c>
      <c r="C85" s="22">
        <v>485.5</v>
      </c>
      <c r="D85" s="22">
        <v>485.5</v>
      </c>
      <c r="E85" s="22">
        <v>485.5</v>
      </c>
      <c r="F85" s="22">
        <v>485.5</v>
      </c>
      <c r="G85" s="22" t="s">
        <v>74</v>
      </c>
    </row>
    <row r="86" spans="1:7">
      <c r="A86" s="23"/>
      <c r="B86" s="37" t="s">
        <v>71</v>
      </c>
      <c r="C86" s="25">
        <f>C82</f>
        <v>485.5</v>
      </c>
      <c r="D86" s="25">
        <f>D80+D84+D85</f>
        <v>485.5</v>
      </c>
      <c r="E86" s="25">
        <f>E80+E84+E85</f>
        <v>485.5</v>
      </c>
      <c r="F86" s="25">
        <f>F80+F84+F85</f>
        <v>485.5</v>
      </c>
      <c r="G86" s="25"/>
    </row>
    <row r="87" spans="1:7">
      <c r="A87" s="81" t="s">
        <v>38</v>
      </c>
      <c r="B87" s="82"/>
      <c r="C87" s="82"/>
      <c r="D87" s="82"/>
      <c r="E87" s="82"/>
      <c r="F87" s="82"/>
      <c r="G87" s="83"/>
    </row>
    <row r="88" spans="1:7" ht="36.75" customHeight="1">
      <c r="A88" s="20">
        <v>1</v>
      </c>
      <c r="B88" s="21" t="s">
        <v>16</v>
      </c>
      <c r="C88" s="27">
        <f>C89+C90+C91</f>
        <v>11725.842020000002</v>
      </c>
      <c r="D88" s="27">
        <f t="shared" ref="D88:F88" si="14">D89+D90+D91</f>
        <v>11725.84202</v>
      </c>
      <c r="E88" s="27">
        <f t="shared" si="14"/>
        <v>11703.81825</v>
      </c>
      <c r="F88" s="27">
        <f t="shared" si="14"/>
        <v>11703.81825</v>
      </c>
      <c r="G88" s="22" t="s">
        <v>49</v>
      </c>
    </row>
    <row r="89" spans="1:7">
      <c r="A89" s="20"/>
      <c r="B89" s="21" t="s">
        <v>15</v>
      </c>
      <c r="C89" s="22">
        <v>0</v>
      </c>
      <c r="D89" s="22">
        <v>0</v>
      </c>
      <c r="E89" s="22">
        <v>0</v>
      </c>
      <c r="F89" s="22">
        <v>0</v>
      </c>
      <c r="G89" s="22" t="s">
        <v>49</v>
      </c>
    </row>
    <row r="90" spans="1:7">
      <c r="A90" s="20"/>
      <c r="B90" s="21" t="s">
        <v>54</v>
      </c>
      <c r="C90" s="22">
        <f>9419.5+679.1+1590.7</f>
        <v>11689.300000000001</v>
      </c>
      <c r="D90" s="22">
        <v>11689.3</v>
      </c>
      <c r="E90" s="22">
        <v>11667.276229999999</v>
      </c>
      <c r="F90" s="33">
        <v>11667.276229999999</v>
      </c>
      <c r="G90" s="22" t="s">
        <v>49</v>
      </c>
    </row>
    <row r="91" spans="1:7" ht="45">
      <c r="A91" s="20"/>
      <c r="B91" s="21" t="s">
        <v>70</v>
      </c>
      <c r="C91" s="22">
        <v>36.542020000000001</v>
      </c>
      <c r="D91" s="22">
        <v>36.542020000000001</v>
      </c>
      <c r="E91" s="22">
        <v>36.542020000000001</v>
      </c>
      <c r="F91" s="22">
        <v>36.542020000000001</v>
      </c>
      <c r="G91" s="22" t="s">
        <v>49</v>
      </c>
    </row>
    <row r="92" spans="1:7">
      <c r="A92" s="23"/>
      <c r="B92" s="37" t="s">
        <v>42</v>
      </c>
      <c r="C92" s="25">
        <f>C88</f>
        <v>11725.842020000002</v>
      </c>
      <c r="D92" s="25">
        <f t="shared" ref="D92:F92" si="15">D88</f>
        <v>11725.84202</v>
      </c>
      <c r="E92" s="25">
        <f t="shared" si="15"/>
        <v>11703.81825</v>
      </c>
      <c r="F92" s="25">
        <f t="shared" si="15"/>
        <v>11703.81825</v>
      </c>
      <c r="G92" s="25"/>
    </row>
    <row r="93" spans="1:7">
      <c r="A93" s="27"/>
      <c r="B93" s="27"/>
      <c r="C93" s="27"/>
      <c r="D93" s="27"/>
      <c r="E93" s="27"/>
      <c r="F93" s="27"/>
      <c r="G93" s="27"/>
    </row>
    <row r="94" spans="1:7">
      <c r="A94" s="81" t="s">
        <v>43</v>
      </c>
      <c r="B94" s="82"/>
      <c r="C94" s="82"/>
      <c r="D94" s="82"/>
      <c r="E94" s="82"/>
      <c r="F94" s="82"/>
      <c r="G94" s="83"/>
    </row>
    <row r="95" spans="1:7" ht="37.5" customHeight="1">
      <c r="A95" s="20">
        <v>1</v>
      </c>
      <c r="B95" s="21" t="s">
        <v>16</v>
      </c>
      <c r="C95" s="27">
        <f>C96+C97+C98+C99</f>
        <v>9531.2836400000015</v>
      </c>
      <c r="D95" s="27">
        <f t="shared" ref="D95:F95" si="16">D96+D97+D98+D99</f>
        <v>9531.2836400000015</v>
      </c>
      <c r="E95" s="27">
        <f t="shared" si="16"/>
        <v>8320.9974900000016</v>
      </c>
      <c r="F95" s="27">
        <f t="shared" si="16"/>
        <v>8320.9974900000016</v>
      </c>
      <c r="G95" s="22" t="s">
        <v>48</v>
      </c>
    </row>
    <row r="96" spans="1:7" ht="21.75" customHeight="1">
      <c r="A96" s="20"/>
      <c r="B96" s="21" t="s">
        <v>15</v>
      </c>
      <c r="C96" s="22">
        <v>3644.8270000000002</v>
      </c>
      <c r="D96" s="22">
        <v>3644.8270000000002</v>
      </c>
      <c r="E96" s="22">
        <v>3644.8270000000002</v>
      </c>
      <c r="F96" s="22">
        <v>3644.8270000000002</v>
      </c>
      <c r="G96" s="22" t="s">
        <v>48</v>
      </c>
    </row>
    <row r="97" spans="1:7" ht="19.5" customHeight="1">
      <c r="A97" s="20"/>
      <c r="B97" s="21" t="s">
        <v>54</v>
      </c>
      <c r="C97" s="22">
        <v>4254.2216399999998</v>
      </c>
      <c r="D97" s="22">
        <v>4254.2216399999998</v>
      </c>
      <c r="E97" s="22">
        <v>3218.7215000000001</v>
      </c>
      <c r="F97" s="22">
        <v>3218.7215000000001</v>
      </c>
      <c r="G97" s="22" t="s">
        <v>48</v>
      </c>
    </row>
    <row r="98" spans="1:7" s="11" customFormat="1" ht="33.75" customHeight="1">
      <c r="A98" s="20"/>
      <c r="B98" s="21" t="s">
        <v>79</v>
      </c>
      <c r="C98" s="22">
        <v>811</v>
      </c>
      <c r="D98" s="38">
        <v>811</v>
      </c>
      <c r="E98" s="38">
        <v>636.21398999999997</v>
      </c>
      <c r="F98" s="38">
        <v>636.21398999999997</v>
      </c>
      <c r="G98" s="38" t="s">
        <v>48</v>
      </c>
    </row>
    <row r="99" spans="1:7" ht="23.25" customHeight="1">
      <c r="A99" s="20"/>
      <c r="B99" s="21" t="s">
        <v>55</v>
      </c>
      <c r="C99" s="22">
        <v>821.23500000000001</v>
      </c>
      <c r="D99" s="22">
        <v>821.23500000000001</v>
      </c>
      <c r="E99" s="22">
        <v>821.23500000000001</v>
      </c>
      <c r="F99" s="22">
        <v>821.23500000000001</v>
      </c>
      <c r="G99" s="22" t="s">
        <v>48</v>
      </c>
    </row>
    <row r="100" spans="1:7">
      <c r="A100" s="20">
        <v>2</v>
      </c>
      <c r="B100" s="39" t="s">
        <v>26</v>
      </c>
      <c r="C100" s="22">
        <v>860</v>
      </c>
      <c r="D100" s="22">
        <v>860</v>
      </c>
      <c r="E100" s="22">
        <v>860</v>
      </c>
      <c r="F100" s="22">
        <v>860</v>
      </c>
      <c r="G100" s="22" t="s">
        <v>48</v>
      </c>
    </row>
    <row r="101" spans="1:7">
      <c r="A101" s="20">
        <v>3</v>
      </c>
      <c r="B101" s="35" t="s">
        <v>68</v>
      </c>
      <c r="C101" s="36">
        <v>513.30700000000002</v>
      </c>
      <c r="D101" s="36">
        <v>513.30700000000002</v>
      </c>
      <c r="E101" s="36">
        <v>513.30700000000002</v>
      </c>
      <c r="F101" s="36">
        <v>513.30700000000002</v>
      </c>
      <c r="G101" s="22" t="s">
        <v>48</v>
      </c>
    </row>
    <row r="102" spans="1:7">
      <c r="A102" s="23"/>
      <c r="B102" s="37" t="s">
        <v>37</v>
      </c>
      <c r="C102" s="25">
        <f>C95+C100+C101</f>
        <v>10904.590640000002</v>
      </c>
      <c r="D102" s="25">
        <f>D95+D100+D101</f>
        <v>10904.590640000002</v>
      </c>
      <c r="E102" s="25">
        <f>E95+E100+E101</f>
        <v>9694.3044900000023</v>
      </c>
      <c r="F102" s="25">
        <f>F95+F100+F101</f>
        <v>9694.3044900000023</v>
      </c>
      <c r="G102" s="25"/>
    </row>
    <row r="103" spans="1:7">
      <c r="A103" s="26"/>
      <c r="B103" s="54" t="s">
        <v>44</v>
      </c>
      <c r="C103" s="27">
        <f>C104+C105+C106</f>
        <v>23115.932660000006</v>
      </c>
      <c r="D103" s="27">
        <f t="shared" ref="D103:F103" si="17">D104+D105+D106</f>
        <v>23115.932660000002</v>
      </c>
      <c r="E103" s="27">
        <f t="shared" si="17"/>
        <v>21883.622740000003</v>
      </c>
      <c r="F103" s="27">
        <f t="shared" si="17"/>
        <v>21883.622740000003</v>
      </c>
      <c r="G103" s="27"/>
    </row>
    <row r="104" spans="1:7">
      <c r="A104" s="26"/>
      <c r="B104" s="54" t="s">
        <v>52</v>
      </c>
      <c r="C104" s="27">
        <f>C86</f>
        <v>485.5</v>
      </c>
      <c r="D104" s="27">
        <f t="shared" ref="D104:F104" si="18">D86</f>
        <v>485.5</v>
      </c>
      <c r="E104" s="27">
        <f t="shared" si="18"/>
        <v>485.5</v>
      </c>
      <c r="F104" s="27">
        <f t="shared" si="18"/>
        <v>485.5</v>
      </c>
      <c r="G104" s="27"/>
    </row>
    <row r="105" spans="1:7">
      <c r="A105" s="26"/>
      <c r="B105" s="54" t="s">
        <v>45</v>
      </c>
      <c r="C105" s="27">
        <f>C92</f>
        <v>11725.842020000002</v>
      </c>
      <c r="D105" s="27">
        <f t="shared" ref="D105:F105" si="19">D92</f>
        <v>11725.84202</v>
      </c>
      <c r="E105" s="27">
        <f t="shared" si="19"/>
        <v>11703.81825</v>
      </c>
      <c r="F105" s="27">
        <f t="shared" si="19"/>
        <v>11703.81825</v>
      </c>
      <c r="G105" s="27"/>
    </row>
    <row r="106" spans="1:7">
      <c r="A106" s="26"/>
      <c r="B106" s="27" t="s">
        <v>46</v>
      </c>
      <c r="C106" s="27">
        <f>C102</f>
        <v>10904.590640000002</v>
      </c>
      <c r="D106" s="27">
        <f t="shared" ref="D106:F106" si="20">D102</f>
        <v>10904.590640000002</v>
      </c>
      <c r="E106" s="27">
        <f t="shared" si="20"/>
        <v>9694.3044900000023</v>
      </c>
      <c r="F106" s="27">
        <f t="shared" si="20"/>
        <v>9694.3044900000023</v>
      </c>
      <c r="G106" s="27"/>
    </row>
    <row r="107" spans="1:7" ht="12" customHeight="1">
      <c r="A107" s="84"/>
      <c r="B107" s="85"/>
      <c r="C107" s="85"/>
      <c r="D107" s="85"/>
      <c r="E107" s="85"/>
      <c r="F107" s="85"/>
      <c r="G107" s="86"/>
    </row>
    <row r="108" spans="1:7" ht="33" customHeight="1">
      <c r="A108" s="87" t="s">
        <v>56</v>
      </c>
      <c r="B108" s="88"/>
      <c r="C108" s="88"/>
      <c r="D108" s="88"/>
      <c r="E108" s="88"/>
      <c r="F108" s="88"/>
      <c r="G108" s="89"/>
    </row>
    <row r="109" spans="1:7" ht="15.6" customHeight="1">
      <c r="A109" s="90" t="s">
        <v>38</v>
      </c>
      <c r="B109" s="91"/>
      <c r="C109" s="91"/>
      <c r="D109" s="91"/>
      <c r="E109" s="91"/>
      <c r="F109" s="91"/>
      <c r="G109" s="92"/>
    </row>
    <row r="110" spans="1:7" ht="30">
      <c r="A110" s="20">
        <v>1</v>
      </c>
      <c r="B110" s="40" t="s">
        <v>27</v>
      </c>
      <c r="C110" s="22">
        <f>78097+298+31228.50559</f>
        <v>109623.50559</v>
      </c>
      <c r="D110" s="33">
        <f>78097+298+31228.50559</f>
        <v>109623.50559</v>
      </c>
      <c r="E110" s="22">
        <f t="shared" ref="E110:F110" si="21">78097+242.39355+31228.50559</f>
        <v>109567.89913999999</v>
      </c>
      <c r="F110" s="22">
        <f t="shared" si="21"/>
        <v>109567.89913999999</v>
      </c>
      <c r="G110" s="22" t="s">
        <v>49</v>
      </c>
    </row>
    <row r="111" spans="1:7" ht="50.25" customHeight="1">
      <c r="A111" s="20">
        <v>2</v>
      </c>
      <c r="B111" s="40" t="s">
        <v>28</v>
      </c>
      <c r="C111" s="22">
        <f>145243+27</f>
        <v>145270</v>
      </c>
      <c r="D111" s="33">
        <f>145243+27</f>
        <v>145270</v>
      </c>
      <c r="E111" s="22">
        <f t="shared" ref="E111:F111" si="22">145243+23.18154</f>
        <v>145266.18153999999</v>
      </c>
      <c r="F111" s="22">
        <f t="shared" si="22"/>
        <v>145266.18153999999</v>
      </c>
      <c r="G111" s="22" t="s">
        <v>49</v>
      </c>
    </row>
    <row r="112" spans="1:7" ht="30">
      <c r="A112" s="20">
        <v>3</v>
      </c>
      <c r="B112" s="40" t="s">
        <v>29</v>
      </c>
      <c r="C112" s="22">
        <v>3570.6647499999999</v>
      </c>
      <c r="D112" s="22">
        <v>3570.6647499999999</v>
      </c>
      <c r="E112" s="22">
        <v>3570.6647499999999</v>
      </c>
      <c r="F112" s="22">
        <v>3570.6647499999999</v>
      </c>
      <c r="G112" s="22" t="s">
        <v>49</v>
      </c>
    </row>
    <row r="113" spans="1:7">
      <c r="A113" s="20"/>
      <c r="B113" s="41" t="s">
        <v>57</v>
      </c>
      <c r="C113" s="27">
        <f>C110+C111+C112</f>
        <v>258464.17034000001</v>
      </c>
      <c r="D113" s="27">
        <f t="shared" ref="D113:F113" si="23">D110+D111+D112</f>
        <v>258464.17034000001</v>
      </c>
      <c r="E113" s="27">
        <f t="shared" si="23"/>
        <v>258404.74542999998</v>
      </c>
      <c r="F113" s="27">
        <f t="shared" si="23"/>
        <v>258404.74542999998</v>
      </c>
      <c r="G113" s="22"/>
    </row>
    <row r="114" spans="1:7" ht="15" customHeight="1">
      <c r="A114" s="90" t="s">
        <v>43</v>
      </c>
      <c r="B114" s="91"/>
      <c r="C114" s="91"/>
      <c r="D114" s="91"/>
      <c r="E114" s="91"/>
      <c r="F114" s="91"/>
      <c r="G114" s="92"/>
    </row>
    <row r="115" spans="1:7" ht="30">
      <c r="A115" s="20">
        <v>1</v>
      </c>
      <c r="B115" s="40" t="s">
        <v>27</v>
      </c>
      <c r="C115" s="22">
        <v>59459.96</v>
      </c>
      <c r="D115" s="22">
        <v>59459.96</v>
      </c>
      <c r="E115" s="22">
        <v>57620.8436</v>
      </c>
      <c r="F115" s="22">
        <v>57620.8436</v>
      </c>
      <c r="G115" s="22" t="s">
        <v>48</v>
      </c>
    </row>
    <row r="116" spans="1:7" ht="45">
      <c r="A116" s="20">
        <v>2</v>
      </c>
      <c r="B116" s="40" t="s">
        <v>28</v>
      </c>
      <c r="C116" s="22">
        <v>17085.533200000002</v>
      </c>
      <c r="D116" s="22">
        <v>17085.533200000002</v>
      </c>
      <c r="E116" s="22">
        <v>17085.533200000002</v>
      </c>
      <c r="F116" s="22">
        <v>17085.533200000002</v>
      </c>
      <c r="G116" s="22" t="s">
        <v>48</v>
      </c>
    </row>
    <row r="117" spans="1:7" ht="30">
      <c r="A117" s="20">
        <v>3</v>
      </c>
      <c r="B117" s="40" t="s">
        <v>80</v>
      </c>
      <c r="C117" s="22">
        <v>10843.84757</v>
      </c>
      <c r="D117" s="22">
        <v>10843.84757</v>
      </c>
      <c r="E117" s="22">
        <v>10843.84757</v>
      </c>
      <c r="F117" s="22">
        <v>10843.84757</v>
      </c>
      <c r="G117" s="22" t="s">
        <v>48</v>
      </c>
    </row>
    <row r="118" spans="1:7">
      <c r="A118" s="26"/>
      <c r="B118" s="41" t="s">
        <v>58</v>
      </c>
      <c r="C118" s="27">
        <f>C115+C116+C117</f>
        <v>87389.340769999995</v>
      </c>
      <c r="D118" s="27">
        <f>D115+D116+D117</f>
        <v>87389.340769999995</v>
      </c>
      <c r="E118" s="27">
        <f>E115+E116+E117</f>
        <v>85550.224369999996</v>
      </c>
      <c r="F118" s="27">
        <f t="shared" ref="F118" si="24">F115+F116+F117</f>
        <v>85550.224369999996</v>
      </c>
      <c r="G118" s="27"/>
    </row>
    <row r="119" spans="1:7">
      <c r="A119" s="20"/>
      <c r="B119" s="54" t="s">
        <v>44</v>
      </c>
      <c r="C119" s="27">
        <f>C120+C121+C122</f>
        <v>345853.51111000002</v>
      </c>
      <c r="D119" s="27">
        <f t="shared" ref="D119:F119" si="25">D120+D121+D122</f>
        <v>345853.51111000002</v>
      </c>
      <c r="E119" s="27">
        <f t="shared" si="25"/>
        <v>343954.96979999996</v>
      </c>
      <c r="F119" s="27">
        <f t="shared" si="25"/>
        <v>343954.96979999996</v>
      </c>
      <c r="G119" s="22"/>
    </row>
    <row r="120" spans="1:7">
      <c r="A120" s="20"/>
      <c r="B120" s="54" t="s">
        <v>52</v>
      </c>
      <c r="C120" s="27">
        <v>0</v>
      </c>
      <c r="D120" s="27">
        <v>0</v>
      </c>
      <c r="E120" s="27">
        <v>0</v>
      </c>
      <c r="F120" s="27">
        <v>0</v>
      </c>
      <c r="G120" s="22"/>
    </row>
    <row r="121" spans="1:7">
      <c r="A121" s="20"/>
      <c r="B121" s="54" t="s">
        <v>45</v>
      </c>
      <c r="C121" s="27">
        <f>C113</f>
        <v>258464.17034000001</v>
      </c>
      <c r="D121" s="27">
        <f t="shared" ref="D121:F121" si="26">D113</f>
        <v>258464.17034000001</v>
      </c>
      <c r="E121" s="27">
        <f t="shared" si="26"/>
        <v>258404.74542999998</v>
      </c>
      <c r="F121" s="27">
        <f t="shared" si="26"/>
        <v>258404.74542999998</v>
      </c>
      <c r="G121" s="22"/>
    </row>
    <row r="122" spans="1:7">
      <c r="A122" s="20"/>
      <c r="B122" s="27" t="s">
        <v>46</v>
      </c>
      <c r="C122" s="27">
        <f>C118</f>
        <v>87389.340769999995</v>
      </c>
      <c r="D122" s="27">
        <f t="shared" ref="D122:F122" si="27">D118</f>
        <v>87389.340769999995</v>
      </c>
      <c r="E122" s="27">
        <f t="shared" si="27"/>
        <v>85550.224369999996</v>
      </c>
      <c r="F122" s="27">
        <f t="shared" si="27"/>
        <v>85550.224369999996</v>
      </c>
      <c r="G122" s="22"/>
    </row>
    <row r="123" spans="1:7">
      <c r="A123" s="93"/>
      <c r="B123" s="94"/>
      <c r="C123" s="94"/>
      <c r="D123" s="94"/>
      <c r="E123" s="94"/>
      <c r="F123" s="94"/>
      <c r="G123" s="95"/>
    </row>
    <row r="124" spans="1:7">
      <c r="A124" s="78" t="s">
        <v>59</v>
      </c>
      <c r="B124" s="79"/>
      <c r="C124" s="79"/>
      <c r="D124" s="79"/>
      <c r="E124" s="79"/>
      <c r="F124" s="79"/>
      <c r="G124" s="80"/>
    </row>
    <row r="125" spans="1:7">
      <c r="A125" s="81" t="s">
        <v>38</v>
      </c>
      <c r="B125" s="82"/>
      <c r="C125" s="82"/>
      <c r="D125" s="82"/>
      <c r="E125" s="82"/>
      <c r="F125" s="82"/>
      <c r="G125" s="83"/>
    </row>
    <row r="126" spans="1:7">
      <c r="A126" s="20">
        <v>1</v>
      </c>
      <c r="B126" s="21" t="s">
        <v>60</v>
      </c>
      <c r="C126" s="22">
        <v>1568</v>
      </c>
      <c r="D126" s="22">
        <v>1568</v>
      </c>
      <c r="E126" s="22">
        <v>1162.13915</v>
      </c>
      <c r="F126" s="22">
        <v>1162.13915</v>
      </c>
      <c r="G126" s="22" t="s">
        <v>49</v>
      </c>
    </row>
    <row r="127" spans="1:7">
      <c r="A127" s="34"/>
      <c r="B127" s="24" t="s">
        <v>57</v>
      </c>
      <c r="C127" s="25">
        <f>C126</f>
        <v>1568</v>
      </c>
      <c r="D127" s="25">
        <f t="shared" ref="D127:F127" si="28">D126</f>
        <v>1568</v>
      </c>
      <c r="E127" s="25">
        <f t="shared" si="28"/>
        <v>1162.13915</v>
      </c>
      <c r="F127" s="25">
        <f t="shared" si="28"/>
        <v>1162.13915</v>
      </c>
      <c r="G127" s="42"/>
    </row>
    <row r="128" spans="1:7">
      <c r="A128" s="81" t="s">
        <v>61</v>
      </c>
      <c r="B128" s="82"/>
      <c r="C128" s="82"/>
      <c r="D128" s="82"/>
      <c r="E128" s="82"/>
      <c r="F128" s="82"/>
      <c r="G128" s="83"/>
    </row>
    <row r="129" spans="1:7">
      <c r="A129" s="20">
        <v>1</v>
      </c>
      <c r="B129" s="21" t="s">
        <v>60</v>
      </c>
      <c r="C129" s="22">
        <v>3370.82</v>
      </c>
      <c r="D129" s="22">
        <v>3370.82</v>
      </c>
      <c r="E129" s="22">
        <v>3370.82</v>
      </c>
      <c r="F129" s="22">
        <v>3370.82</v>
      </c>
      <c r="G129" s="22" t="s">
        <v>48</v>
      </c>
    </row>
    <row r="130" spans="1:7">
      <c r="A130" s="20">
        <v>2</v>
      </c>
      <c r="B130" s="21" t="s">
        <v>62</v>
      </c>
      <c r="C130" s="22">
        <v>70</v>
      </c>
      <c r="D130" s="22">
        <v>70</v>
      </c>
      <c r="E130" s="22">
        <v>70</v>
      </c>
      <c r="F130" s="22">
        <v>70</v>
      </c>
      <c r="G130" s="22" t="s">
        <v>48</v>
      </c>
    </row>
    <row r="131" spans="1:7">
      <c r="A131" s="20">
        <v>3</v>
      </c>
      <c r="B131" s="21" t="s">
        <v>63</v>
      </c>
      <c r="C131" s="22">
        <f>80+14+10.45916</f>
        <v>104.45916</v>
      </c>
      <c r="D131" s="22">
        <f t="shared" ref="D131:F131" si="29">80+14+10.45916</f>
        <v>104.45916</v>
      </c>
      <c r="E131" s="22">
        <f t="shared" si="29"/>
        <v>104.45916</v>
      </c>
      <c r="F131" s="22">
        <f t="shared" si="29"/>
        <v>104.45916</v>
      </c>
      <c r="G131" s="22" t="s">
        <v>48</v>
      </c>
    </row>
    <row r="132" spans="1:7" ht="68.25" customHeight="1">
      <c r="A132" s="20">
        <v>4</v>
      </c>
      <c r="B132" s="21" t="s">
        <v>105</v>
      </c>
      <c r="C132" s="22">
        <f>50-14+0.3</f>
        <v>36.299999999999997</v>
      </c>
      <c r="D132" s="22">
        <v>36.299999999999997</v>
      </c>
      <c r="E132" s="22">
        <v>36.299999999999997</v>
      </c>
      <c r="F132" s="22">
        <v>36.299999999999997</v>
      </c>
      <c r="G132" s="22" t="s">
        <v>48</v>
      </c>
    </row>
    <row r="133" spans="1:7">
      <c r="A133" s="20"/>
      <c r="B133" s="21"/>
      <c r="C133" s="22"/>
      <c r="D133" s="22"/>
      <c r="E133" s="22"/>
      <c r="F133" s="22"/>
      <c r="G133" s="22"/>
    </row>
    <row r="134" spans="1:7">
      <c r="A134" s="23"/>
      <c r="B134" s="37" t="s">
        <v>37</v>
      </c>
      <c r="C134" s="25">
        <f>C129+C130+C131+C132</f>
        <v>3581.5791600000002</v>
      </c>
      <c r="D134" s="25">
        <f t="shared" ref="D134:F134" si="30">D129+D130+D131+D132</f>
        <v>3581.5791600000002</v>
      </c>
      <c r="E134" s="25">
        <f t="shared" si="30"/>
        <v>3581.5791600000002</v>
      </c>
      <c r="F134" s="25">
        <f t="shared" si="30"/>
        <v>3581.5791600000002</v>
      </c>
      <c r="G134" s="25"/>
    </row>
    <row r="135" spans="1:7">
      <c r="A135" s="26"/>
      <c r="B135" s="54" t="s">
        <v>44</v>
      </c>
      <c r="C135" s="27">
        <f>C136+C137+C138</f>
        <v>5149.5791600000002</v>
      </c>
      <c r="D135" s="27">
        <f t="shared" ref="D135:F135" si="31">D136+D137+D138</f>
        <v>5149.5791600000002</v>
      </c>
      <c r="E135" s="27">
        <f t="shared" si="31"/>
        <v>4743.7183100000002</v>
      </c>
      <c r="F135" s="27">
        <f t="shared" si="31"/>
        <v>4743.7183100000002</v>
      </c>
      <c r="G135" s="27"/>
    </row>
    <row r="136" spans="1:7">
      <c r="A136" s="26"/>
      <c r="B136" s="54" t="s">
        <v>52</v>
      </c>
      <c r="C136" s="27">
        <v>0</v>
      </c>
      <c r="D136" s="27">
        <v>0</v>
      </c>
      <c r="E136" s="27">
        <v>0</v>
      </c>
      <c r="F136" s="27">
        <v>0</v>
      </c>
      <c r="G136" s="27"/>
    </row>
    <row r="137" spans="1:7">
      <c r="A137" s="26"/>
      <c r="B137" s="54" t="s">
        <v>45</v>
      </c>
      <c r="C137" s="27">
        <f>C127</f>
        <v>1568</v>
      </c>
      <c r="D137" s="27">
        <f t="shared" ref="D137:F137" si="32">D127</f>
        <v>1568</v>
      </c>
      <c r="E137" s="27">
        <f t="shared" si="32"/>
        <v>1162.13915</v>
      </c>
      <c r="F137" s="27">
        <f t="shared" si="32"/>
        <v>1162.13915</v>
      </c>
      <c r="G137" s="27"/>
    </row>
    <row r="138" spans="1:7">
      <c r="A138" s="26"/>
      <c r="B138" s="27" t="s">
        <v>46</v>
      </c>
      <c r="C138" s="27">
        <f>C134</f>
        <v>3581.5791600000002</v>
      </c>
      <c r="D138" s="27">
        <f t="shared" ref="D138:F138" si="33">D134</f>
        <v>3581.5791600000002</v>
      </c>
      <c r="E138" s="27">
        <f t="shared" si="33"/>
        <v>3581.5791600000002</v>
      </c>
      <c r="F138" s="27">
        <f t="shared" si="33"/>
        <v>3581.5791600000002</v>
      </c>
      <c r="G138" s="27"/>
    </row>
    <row r="139" spans="1:7">
      <c r="A139" s="20"/>
      <c r="B139" s="40"/>
      <c r="C139" s="22"/>
      <c r="D139" s="22"/>
      <c r="E139" s="22"/>
      <c r="F139" s="22"/>
      <c r="G139" s="22"/>
    </row>
    <row r="140" spans="1:7">
      <c r="A140" s="20"/>
      <c r="B140" s="40"/>
      <c r="C140" s="22"/>
      <c r="D140" s="22"/>
      <c r="E140" s="22"/>
      <c r="F140" s="22"/>
      <c r="G140" s="22"/>
    </row>
    <row r="141" spans="1:7" ht="15.75">
      <c r="A141" s="43"/>
      <c r="B141" s="56" t="s">
        <v>64</v>
      </c>
      <c r="C141" s="44"/>
      <c r="D141" s="44"/>
      <c r="E141" s="44"/>
      <c r="F141" s="44"/>
      <c r="G141" s="44"/>
    </row>
    <row r="142" spans="1:7" ht="15.75">
      <c r="A142" s="43"/>
      <c r="B142" s="56" t="s">
        <v>44</v>
      </c>
      <c r="C142" s="45">
        <f>C143+C144+C145</f>
        <v>387978.65816999995</v>
      </c>
      <c r="D142" s="46">
        <f>D143+D144+D145</f>
        <v>387978.65816999995</v>
      </c>
      <c r="E142" s="46">
        <f t="shared" ref="E142:F142" si="34">E143+E144+E145</f>
        <v>383722.94608999998</v>
      </c>
      <c r="F142" s="46">
        <f t="shared" si="34"/>
        <v>383722.94608999998</v>
      </c>
      <c r="G142" s="44"/>
    </row>
    <row r="143" spans="1:7" ht="15.75">
      <c r="A143" s="43"/>
      <c r="B143" s="56" t="s">
        <v>52</v>
      </c>
      <c r="C143" s="45">
        <f>C104</f>
        <v>485.5</v>
      </c>
      <c r="D143" s="45">
        <f t="shared" ref="D143:F143" si="35">D104</f>
        <v>485.5</v>
      </c>
      <c r="E143" s="45">
        <f t="shared" si="35"/>
        <v>485.5</v>
      </c>
      <c r="F143" s="45">
        <f t="shared" si="35"/>
        <v>485.5</v>
      </c>
      <c r="G143" s="44"/>
    </row>
    <row r="144" spans="1:7" ht="15.75">
      <c r="A144" s="43"/>
      <c r="B144" s="56" t="s">
        <v>45</v>
      </c>
      <c r="C144" s="45">
        <f t="shared" ref="C144:F145" si="36">C29+C47+C77+C105+C121+C137</f>
        <v>279310.01235999999</v>
      </c>
      <c r="D144" s="45">
        <f t="shared" si="36"/>
        <v>279310.01235999999</v>
      </c>
      <c r="E144" s="45">
        <f t="shared" si="36"/>
        <v>278103.70282999997</v>
      </c>
      <c r="F144" s="46">
        <f t="shared" si="36"/>
        <v>278103.70282999997</v>
      </c>
      <c r="G144" s="44"/>
    </row>
    <row r="145" spans="1:7" ht="15.75">
      <c r="A145" s="43"/>
      <c r="B145" s="57" t="s">
        <v>104</v>
      </c>
      <c r="C145" s="45">
        <f t="shared" si="36"/>
        <v>108183.14580999999</v>
      </c>
      <c r="D145" s="46">
        <f t="shared" si="36"/>
        <v>108183.14580999999</v>
      </c>
      <c r="E145" s="46">
        <f t="shared" si="36"/>
        <v>105133.74325999999</v>
      </c>
      <c r="F145" s="46">
        <f t="shared" si="36"/>
        <v>105133.74325999999</v>
      </c>
      <c r="G145" s="44"/>
    </row>
    <row r="146" spans="1:7">
      <c r="A146" s="47"/>
      <c r="B146" s="48"/>
      <c r="C146" s="49"/>
      <c r="D146" s="49"/>
      <c r="E146" s="49"/>
      <c r="F146" s="49"/>
      <c r="G146" s="49"/>
    </row>
    <row r="147" spans="1:7" ht="13.5" customHeight="1">
      <c r="B147" s="77"/>
      <c r="C147" s="77"/>
      <c r="D147" s="77"/>
      <c r="E147" s="77"/>
      <c r="F147" s="77"/>
      <c r="G147" s="77"/>
    </row>
    <row r="148" spans="1:7">
      <c r="B148" s="4" t="s">
        <v>5</v>
      </c>
      <c r="C148" s="5" t="s">
        <v>33</v>
      </c>
    </row>
    <row r="149" spans="1:7">
      <c r="B149" s="4" t="s">
        <v>7</v>
      </c>
      <c r="C149" s="5" t="s">
        <v>32</v>
      </c>
    </row>
    <row r="150" spans="1:7">
      <c r="B150" s="4" t="s">
        <v>6</v>
      </c>
      <c r="C150" s="5" t="s">
        <v>31</v>
      </c>
    </row>
    <row r="151" spans="1:7">
      <c r="B151" s="4" t="s">
        <v>72</v>
      </c>
      <c r="C151" s="5" t="s">
        <v>73</v>
      </c>
    </row>
    <row r="152" spans="1:7">
      <c r="B152" s="51">
        <v>43479</v>
      </c>
    </row>
    <row r="158" spans="1:7" ht="15.75" customHeight="1"/>
    <row r="159" spans="1:7" ht="15.75" customHeight="1"/>
    <row r="210" spans="1:7" s="2" customFormat="1">
      <c r="A210" s="14"/>
      <c r="B210" s="4"/>
      <c r="C210" s="5"/>
      <c r="D210" s="50"/>
      <c r="E210" s="50"/>
      <c r="F210" s="50"/>
      <c r="G210" s="5"/>
    </row>
    <row r="211" spans="1:7" s="2" customFormat="1">
      <c r="A211" s="14"/>
      <c r="B211" s="4"/>
      <c r="C211" s="52"/>
      <c r="D211" s="50"/>
      <c r="E211" s="50"/>
      <c r="F211" s="50"/>
      <c r="G211" s="5"/>
    </row>
  </sheetData>
  <mergeCells count="36">
    <mergeCell ref="B147:G147"/>
    <mergeCell ref="A80:G80"/>
    <mergeCell ref="A81:G81"/>
    <mergeCell ref="A87:G87"/>
    <mergeCell ref="A94:G94"/>
    <mergeCell ref="A107:G107"/>
    <mergeCell ref="A108:G108"/>
    <mergeCell ref="A109:G109"/>
    <mergeCell ref="A114:G114"/>
    <mergeCell ref="A124:G124"/>
    <mergeCell ref="A125:G125"/>
    <mergeCell ref="A128:G128"/>
    <mergeCell ref="A123:G123"/>
    <mergeCell ref="A79:G79"/>
    <mergeCell ref="A10:G10"/>
    <mergeCell ref="A11:G11"/>
    <mergeCell ref="H17:K17"/>
    <mergeCell ref="H18:K18"/>
    <mergeCell ref="H21:K21"/>
    <mergeCell ref="A32:G32"/>
    <mergeCell ref="A33:G33"/>
    <mergeCell ref="A36:G36"/>
    <mergeCell ref="A49:G49"/>
    <mergeCell ref="A50:G50"/>
    <mergeCell ref="A51:G51"/>
    <mergeCell ref="A31:G31"/>
    <mergeCell ref="B1:G1"/>
    <mergeCell ref="B2:G2"/>
    <mergeCell ref="B3:G3"/>
    <mergeCell ref="B4:G4"/>
    <mergeCell ref="B5:G5"/>
    <mergeCell ref="A7:A8"/>
    <mergeCell ref="B7:B8"/>
    <mergeCell ref="C7:C8"/>
    <mergeCell ref="D7:F7"/>
    <mergeCell ref="G7:G8"/>
  </mergeCells>
  <pageMargins left="0.43307086614173229" right="0.15748031496062992" top="0.19685039370078741" bottom="0.19685039370078741" header="0.31496062992125984" footer="0.31496062992125984"/>
  <pageSetup paperSize="9" scale="67" fitToHeight="0" orientation="portrait" verticalDpi="300" r:id="rId1"/>
  <rowBreaks count="3" manualBreakCount="3">
    <brk id="49" max="6" man="1"/>
    <brk id="79" max="6" man="1"/>
    <brk id="10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01.01.19  </vt:lpstr>
      <vt:lpstr>'01.01.19  '!Область_печати</vt:lpstr>
    </vt:vector>
  </TitlesOfParts>
  <Company>Гороно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Glbuh</dc:creator>
  <cp:lastModifiedBy>user</cp:lastModifiedBy>
  <cp:lastPrinted>2019-01-14T08:37:43Z</cp:lastPrinted>
  <dcterms:created xsi:type="dcterms:W3CDTF">2012-10-12T03:06:48Z</dcterms:created>
  <dcterms:modified xsi:type="dcterms:W3CDTF">2019-12-18T01:38:26Z</dcterms:modified>
</cp:coreProperties>
</file>